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utzer\Dropbox\Mein PC (DESKTOP-MPTAUA0)\Downloads\"/>
    </mc:Choice>
  </mc:AlternateContent>
  <xr:revisionPtr revIDLastSave="0" documentId="8_{41DD7786-77D1-4FDE-B106-1507DC359102}" xr6:coauthVersionLast="47" xr6:coauthVersionMax="47" xr10:uidLastSave="{00000000-0000-0000-0000-000000000000}"/>
  <bookViews>
    <workbookView xWindow="28680" yWindow="-120" windowWidth="29040" windowHeight="15840" tabRatio="667" activeTab="1" xr2:uid="{25DC19D4-A610-4759-83B3-97B42346079D}"/>
  </bookViews>
  <sheets>
    <sheet name="Willkommen" sheetId="8" r:id="rId1"/>
    <sheet name="Startseite" sheetId="1" r:id="rId2"/>
    <sheet name="Einnahmen" sheetId="2" r:id="rId3"/>
    <sheet name="Ausgaben" sheetId="4" r:id="rId4"/>
    <sheet name="Investition" sheetId="3" r:id="rId5"/>
    <sheet name="Finanzierung" sheetId="5" r:id="rId6"/>
    <sheet name="Umsatzsteuer - USt-Va" sheetId="6" r:id="rId7"/>
    <sheet name="Dashboard Einnahme-Ausgaben"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7" l="1"/>
  <c r="D8" i="7"/>
  <c r="C5" i="6"/>
  <c r="C6" i="6" s="1"/>
  <c r="C7" i="6" s="1"/>
  <c r="C8" i="6" s="1"/>
  <c r="C6" i="3"/>
  <c r="D9" i="7" s="1"/>
  <c r="E7" i="3"/>
  <c r="H7" i="3" s="1"/>
  <c r="E6" i="3"/>
  <c r="H6" i="3" s="1"/>
  <c r="E5" i="3"/>
  <c r="H5" i="3" s="1"/>
  <c r="D11" i="7" s="1"/>
  <c r="D15" i="7" s="1"/>
  <c r="E15" i="2"/>
  <c r="G15" i="2" s="1"/>
  <c r="G14" i="2"/>
  <c r="E14" i="2"/>
  <c r="E13" i="2"/>
  <c r="G13" i="2" s="1"/>
  <c r="E12" i="2"/>
  <c r="G12" i="2" s="1"/>
  <c r="E11" i="2"/>
  <c r="G11" i="2" s="1"/>
  <c r="G10" i="2"/>
  <c r="E10" i="2"/>
  <c r="E9" i="2"/>
  <c r="G9" i="2" s="1"/>
  <c r="E8" i="2"/>
  <c r="G8" i="2" s="1"/>
  <c r="E7" i="2"/>
  <c r="G7" i="2" s="1"/>
  <c r="B7" i="2"/>
  <c r="B8" i="2" s="1"/>
  <c r="B9" i="2" s="1"/>
  <c r="B10" i="2" s="1"/>
  <c r="B11" i="2" s="1"/>
  <c r="B12" i="2" s="1"/>
  <c r="B13" i="2" s="1"/>
  <c r="B14" i="2" s="1"/>
  <c r="B15" i="2" s="1"/>
  <c r="G6" i="2"/>
  <c r="E6" i="2"/>
  <c r="B6" i="2"/>
  <c r="E5" i="2"/>
  <c r="G5" i="2" s="1"/>
  <c r="E4" i="2"/>
  <c r="G4" i="2" s="1"/>
  <c r="D4" i="7" s="1"/>
  <c r="D10" i="7" l="1"/>
  <c r="D12" i="7" s="1"/>
  <c r="D16" i="7"/>
  <c r="D18" i="7" s="1"/>
  <c r="D5" i="7"/>
  <c r="D6" i="7" s="1"/>
  <c r="D13" i="7" l="1"/>
  <c r="D19" i="7" s="1"/>
</calcChain>
</file>

<file path=xl/sharedStrings.xml><?xml version="1.0" encoding="utf-8"?>
<sst xmlns="http://schemas.openxmlformats.org/spreadsheetml/2006/main" count="194" uniqueCount="98">
  <si>
    <t>Vorlage EÜR</t>
  </si>
  <si>
    <t>Navigation: So arbeiten Sie mit unserer Vorlage</t>
  </si>
  <si>
    <t>Beleg Nr.</t>
  </si>
  <si>
    <t>Datum</t>
  </si>
  <si>
    <t>Rechnungs-Nr.</t>
  </si>
  <si>
    <t>Beleg - Geschäftsvorgang</t>
  </si>
  <si>
    <t>Betrag brutto</t>
  </si>
  <si>
    <t>UST</t>
  </si>
  <si>
    <t>Betrag Netto</t>
  </si>
  <si>
    <t>R-12342</t>
  </si>
  <si>
    <t>Dienstleistung</t>
  </si>
  <si>
    <t>R-12343</t>
  </si>
  <si>
    <t>R-12344</t>
  </si>
  <si>
    <t>R-12345</t>
  </si>
  <si>
    <t>R-12346</t>
  </si>
  <si>
    <t>R-12347</t>
  </si>
  <si>
    <t>R-12348</t>
  </si>
  <si>
    <t>R-12349</t>
  </si>
  <si>
    <t>R-12350</t>
  </si>
  <si>
    <t>R-12351</t>
  </si>
  <si>
    <t>R-12352</t>
  </si>
  <si>
    <t>R-12353</t>
  </si>
  <si>
    <t>Erfassung der Einnahmen</t>
  </si>
  <si>
    <t>Erfassung der Ausgaben</t>
  </si>
  <si>
    <t>Miete Coworking Space</t>
  </si>
  <si>
    <t>Photoshop Lizenz</t>
  </si>
  <si>
    <t>Fachzeitschrift</t>
  </si>
  <si>
    <t>Porto</t>
  </si>
  <si>
    <t>Steuerberaterkosten USTVA</t>
  </si>
  <si>
    <t>Steuerberater - Jahresabschluss</t>
  </si>
  <si>
    <t>Investitionen</t>
  </si>
  <si>
    <t>Hier erfassen Sie alle Investitionen und legen die Art der Abschreibung fest sowie die Abschreibungsdauer. Wir haben für Sie hier eine Tabelle vorbereitet, mit der Sie Ihre Investitionen klassifizieren. Außerdem finden Sie einen Link zur amtlichen Abschreibungstabelle des Bundesministeriums für Finanzen.</t>
  </si>
  <si>
    <t>Datum Anschaffung/Herstellung</t>
  </si>
  <si>
    <t>Bezeichnung Anlagengut</t>
  </si>
  <si>
    <t>Abschreibung</t>
  </si>
  <si>
    <t>Abschreibungsdauer / Nutzungsdauer</t>
  </si>
  <si>
    <t>Abschreibungsbetrag</t>
  </si>
  <si>
    <t>PC MAC</t>
  </si>
  <si>
    <t>abnutzbar</t>
  </si>
  <si>
    <t>CAD-Software</t>
  </si>
  <si>
    <t>Drucker</t>
  </si>
  <si>
    <t>Sofortabschreibung GWG 800</t>
  </si>
  <si>
    <t>Einlage - Darlehen - Tilgung - Gesellschafterauszahlung - Entnahme</t>
  </si>
  <si>
    <t>Betrag</t>
  </si>
  <si>
    <t>Finanzierung</t>
  </si>
  <si>
    <t>Hier erfassen Sie sämtliche Finanzierungen: das sind eigene Bareinlagen, Einlagen von Gesellschaftern, Privatdarlehen, Bankdarlehen, Fördermittel. Ebenso erfassen Sie Tilgungen von Darlehen, Rückzahlungen/Auszahlungen an Gesellschafter. Außerdem erfassen Sie hier Ihre Entnahmen bzw. Ihre Tätigkeitsvergütungen.</t>
  </si>
  <si>
    <t>Wenn Sie Tilgungen erfassen, Gesellschafter auszahlen oder eine Entnahme tätigen, so erfassen Sie den Tilgungsbetrag als Minus-Betrag. Eine Einlage, ein Darlehen erfassen Sie selbstverständlich als Plus-Betrag.</t>
  </si>
  <si>
    <t>Bareinlage</t>
  </si>
  <si>
    <t>Rückzahlung Papa</t>
  </si>
  <si>
    <t>Tätigkeitsvergütung</t>
  </si>
  <si>
    <t>Privatdarlehen Papa</t>
  </si>
  <si>
    <t>Umsatzsteuer - UStVA</t>
  </si>
  <si>
    <t>Hier erfassen Sie alle Umsatzsteuerzahlungen an das Finanzamt. Sowohl die Umsatzsteuervorauszahlungen, Sondervorauszahlungen als auch die Umsatzsteuerzahlungen aus der Umsatzsteuerjahreserklärung.</t>
  </si>
  <si>
    <t>Umsatzsteuerzahlung</t>
  </si>
  <si>
    <t>Sondervorausz. 2018 +Ust.Va 11/17</t>
  </si>
  <si>
    <t>UStVa 12/17</t>
  </si>
  <si>
    <t>UStVa 1/18</t>
  </si>
  <si>
    <t>UStVa 2/18</t>
  </si>
  <si>
    <t>Umsatzsteuer 2017</t>
  </si>
  <si>
    <t>UStVa 3/18</t>
  </si>
  <si>
    <t>UStVa 4/18</t>
  </si>
  <si>
    <t>UStVa 5/18</t>
  </si>
  <si>
    <t>UStVa 6/18</t>
  </si>
  <si>
    <t>UStVa 7/18</t>
  </si>
  <si>
    <t>UStVa 8/18</t>
  </si>
  <si>
    <t>UStVa 9/18</t>
  </si>
  <si>
    <t>UStVa 10/18</t>
  </si>
  <si>
    <t>Betriebseinnahmen</t>
  </si>
  <si>
    <t>Einnahmen Netto</t>
  </si>
  <si>
    <t>Vereinnahmte Umsatzsteuer</t>
  </si>
  <si>
    <t>= Summe Betriebseinnahmen</t>
  </si>
  <si>
    <t>Betriebsausgaben</t>
  </si>
  <si>
    <t>Ausgaben netto</t>
  </si>
  <si>
    <t>enthaltene Vorsteuer</t>
  </si>
  <si>
    <t>bezahlte USt-VA und Umsatzsteuer</t>
  </si>
  <si>
    <t>Abschreibungen</t>
  </si>
  <si>
    <t>= Summe Betriebsausgaben</t>
  </si>
  <si>
    <t>GEWINN - RECHNUNG</t>
  </si>
  <si>
    <t>CASH-FLOW - RECHNUNG</t>
  </si>
  <si>
    <t>Summe Investition</t>
  </si>
  <si>
    <t>Summe Finanzierung - Entnahme</t>
  </si>
  <si>
    <t>Überschuss / Defizit</t>
  </si>
  <si>
    <t xml:space="preserve"> = Gewinn / Verlust</t>
  </si>
  <si>
    <t>= Cash-Flow Invest. Finanzierung - Entnahme</t>
  </si>
  <si>
    <t>Werte aus Tabelle Einnahmen</t>
  </si>
  <si>
    <t>Werte aus Tabelle Ausgaben</t>
  </si>
  <si>
    <t>Werte aus Tabellen Ausgaben und Investition</t>
  </si>
  <si>
    <t>Werte aus Tabelle Umsatzsteuer - USt-VA</t>
  </si>
  <si>
    <t>Werte aus Tabelle Investition</t>
  </si>
  <si>
    <t>Differenz Summe Betriebseinnahmen - Summe Betriebsausgaben</t>
  </si>
  <si>
    <t>Werte aus Tabelle Finanzierung</t>
  </si>
  <si>
    <t xml:space="preserve"> = Gewinn - Cashflow Invest. Finanzierung u. Entnahme; Dieser Betrag ist Ihr Spielraum für weitere Investitionen und Ihre Reserve für fällige Steuern</t>
  </si>
  <si>
    <t>Dieses Dashboard ermittelt Gewinn und den finanziellen Überschuss am Ende des Geschäftsjahres</t>
  </si>
  <si>
    <t>* Gewinn = Betriebseinnahmen - Betriebsausgaben - Abschreibungen</t>
  </si>
  <si>
    <t>* Die Cashflow-Berechnung berücksichtigt eigene Einlagen, Einlagen von Gesellschaftern, private Darlehen sowie Darlehenstilgungen</t>
  </si>
  <si>
    <t>* Die Cashflow-Berechnung berücksichtigt außerdem Ihre Tätigkeitsvergütungen, die Sie regelmäßig erhalten, um Ihren Lebensunterhalt zu bestreiten.</t>
  </si>
  <si>
    <t>* Überschuss / Defizit ist das, was an Liquidität am Ende des Geschäftsjahres übrigbleibt. Er entspricht der Summe aller Salden Ihrer Geschäftskonten.</t>
  </si>
  <si>
    <t xml:space="preserve"> = Abschreibungen + Einlagen + Darlehen - Invest. - Tilgungen - Entnahmen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</si>
</sst>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4"/>
      <color theme="1"/>
      <name val="Calibri"/>
      <family val="2"/>
      <scheme val="minor"/>
    </font>
    <font>
      <b/>
      <sz val="18"/>
      <color theme="1"/>
      <name val="Calibri"/>
      <family val="2"/>
      <scheme val="minor"/>
    </font>
    <font>
      <b/>
      <sz val="26"/>
      <color theme="1"/>
      <name val="Calibri"/>
      <family val="2"/>
      <scheme val="minor"/>
    </font>
    <font>
      <sz val="9"/>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3" fillId="2" borderId="0" xfId="0" applyFont="1" applyFill="1"/>
    <xf numFmtId="0" fontId="0" fillId="2" borderId="0" xfId="0" applyFill="1"/>
    <xf numFmtId="0" fontId="4" fillId="2" borderId="0" xfId="0" applyFont="1" applyFill="1"/>
    <xf numFmtId="0" fontId="2" fillId="2" borderId="0" xfId="0" applyFont="1" applyFill="1" applyAlignment="1">
      <alignment horizontal="right"/>
    </xf>
    <xf numFmtId="0" fontId="2" fillId="2" borderId="0" xfId="0" applyFont="1" applyFill="1"/>
    <xf numFmtId="164" fontId="2" fillId="2" borderId="0" xfId="0" applyNumberFormat="1" applyFont="1" applyFill="1" applyAlignment="1">
      <alignment horizontal="right"/>
    </xf>
    <xf numFmtId="9" fontId="2" fillId="2" borderId="0" xfId="1" applyFont="1" applyFill="1" applyAlignment="1">
      <alignment horizontal="right"/>
    </xf>
    <xf numFmtId="14" fontId="0" fillId="2" borderId="0" xfId="0" applyNumberFormat="1" applyFill="1"/>
    <xf numFmtId="164" fontId="0" fillId="2" borderId="0" xfId="0" applyNumberFormat="1" applyFill="1"/>
    <xf numFmtId="9" fontId="0" fillId="2" borderId="0" xfId="1" applyFont="1" applyFill="1"/>
    <xf numFmtId="0" fontId="2" fillId="2" borderId="0" xfId="0" applyFont="1" applyFill="1" applyAlignment="1">
      <alignment horizontal="left"/>
    </xf>
    <xf numFmtId="0" fontId="5" fillId="2" borderId="0" xfId="0" applyFont="1" applyFill="1"/>
    <xf numFmtId="0" fontId="6" fillId="2" borderId="0" xfId="0" applyFont="1" applyFill="1" applyAlignment="1">
      <alignment vertical="center"/>
    </xf>
    <xf numFmtId="164" fontId="0" fillId="2" borderId="0" xfId="0" applyNumberFormat="1" applyFill="1" applyAlignment="1">
      <alignment horizontal="right" vertical="top" indent="1"/>
    </xf>
    <xf numFmtId="9" fontId="0" fillId="2" borderId="0" xfId="1" applyFont="1" applyFill="1" applyAlignment="1">
      <alignment horizontal="right" vertical="top" indent="1"/>
    </xf>
    <xf numFmtId="0" fontId="0" fillId="2" borderId="0" xfId="0" applyFill="1" applyAlignment="1">
      <alignment horizontal="right" vertical="top" indent="1"/>
    </xf>
    <xf numFmtId="0" fontId="2" fillId="2" borderId="0" xfId="0" applyFont="1" applyFill="1" applyAlignment="1">
      <alignment horizontal="right" vertical="top" wrapText="1"/>
    </xf>
    <xf numFmtId="0" fontId="2" fillId="2" borderId="0" xfId="0" applyFont="1" applyFill="1" applyAlignment="1">
      <alignment vertical="top"/>
    </xf>
    <xf numFmtId="164" fontId="2" fillId="2" borderId="0" xfId="0" applyNumberFormat="1" applyFont="1" applyFill="1" applyAlignment="1">
      <alignment horizontal="right" vertical="top" indent="1"/>
    </xf>
    <xf numFmtId="9" fontId="2" fillId="2" borderId="0" xfId="1" applyFont="1" applyFill="1" applyAlignment="1">
      <alignment horizontal="right" vertical="top" indent="1"/>
    </xf>
    <xf numFmtId="164" fontId="2" fillId="2" borderId="0" xfId="0" applyNumberFormat="1" applyFont="1" applyFill="1" applyAlignment="1">
      <alignment horizontal="right" vertical="top" wrapText="1" indent="1"/>
    </xf>
    <xf numFmtId="0" fontId="2" fillId="2" borderId="0" xfId="0" applyFont="1" applyFill="1" applyAlignment="1">
      <alignment horizontal="right" vertical="top" indent="1"/>
    </xf>
    <xf numFmtId="14" fontId="0" fillId="2" borderId="0" xfId="0" applyNumberFormat="1" applyFill="1" applyAlignment="1">
      <alignment vertical="top"/>
    </xf>
    <xf numFmtId="0" fontId="0" fillId="2" borderId="0" xfId="0" applyFill="1" applyAlignment="1">
      <alignment vertical="top"/>
    </xf>
    <xf numFmtId="0" fontId="2" fillId="0" borderId="0" xfId="0" applyFont="1"/>
    <xf numFmtId="0" fontId="6" fillId="2" borderId="0" xfId="0" applyFont="1" applyFill="1" applyAlignment="1">
      <alignment horizontal="left" vertical="center" indent="1"/>
    </xf>
    <xf numFmtId="164" fontId="0" fillId="2" borderId="0" xfId="0" applyNumberFormat="1" applyFill="1" applyAlignment="1">
      <alignment horizontal="left" vertical="top" indent="2"/>
    </xf>
    <xf numFmtId="9" fontId="0" fillId="2" borderId="0" xfId="1" applyFont="1" applyFill="1" applyAlignment="1">
      <alignment horizontal="left" vertical="top" indent="2"/>
    </xf>
    <xf numFmtId="0" fontId="0" fillId="2" borderId="0" xfId="0" applyFill="1" applyAlignment="1">
      <alignment horizontal="left" vertical="top" wrapText="1" indent="1"/>
    </xf>
    <xf numFmtId="0" fontId="0" fillId="2" borderId="0" xfId="0" applyFill="1" applyAlignment="1">
      <alignment horizontal="left" vertical="top" indent="1"/>
    </xf>
    <xf numFmtId="164" fontId="0" fillId="2" borderId="0" xfId="0" applyNumberFormat="1" applyFill="1" applyAlignment="1">
      <alignment horizontal="left" vertical="top" indent="1"/>
    </xf>
    <xf numFmtId="164" fontId="0" fillId="2" borderId="0" xfId="1" applyNumberFormat="1" applyFont="1" applyFill="1" applyAlignment="1">
      <alignment horizontal="right" vertical="top" indent="1"/>
    </xf>
    <xf numFmtId="164" fontId="0" fillId="2" borderId="0" xfId="0" applyNumberFormat="1" applyFill="1" applyAlignment="1">
      <alignment vertical="top"/>
    </xf>
    <xf numFmtId="164" fontId="0" fillId="2" borderId="0" xfId="1" applyNumberFormat="1" applyFont="1" applyFill="1" applyAlignment="1">
      <alignment vertical="top"/>
    </xf>
    <xf numFmtId="0" fontId="2" fillId="2" borderId="0" xfId="0" applyFont="1" applyFill="1" applyAlignment="1">
      <alignment horizontal="center"/>
    </xf>
    <xf numFmtId="14" fontId="0" fillId="2" borderId="0" xfId="0" applyNumberFormat="1" applyFill="1" applyAlignment="1">
      <alignment horizontal="center" vertical="top"/>
    </xf>
    <xf numFmtId="0" fontId="0" fillId="2" borderId="1" xfId="0" applyFill="1" applyBorder="1"/>
    <xf numFmtId="0" fontId="0" fillId="2" borderId="3" xfId="0" applyFill="1" applyBorder="1"/>
    <xf numFmtId="49" fontId="0" fillId="2" borderId="0" xfId="0" applyNumberFormat="1" applyFill="1" applyAlignment="1">
      <alignment vertical="top"/>
    </xf>
    <xf numFmtId="49" fontId="2" fillId="2" borderId="0" xfId="0" applyNumberFormat="1" applyFont="1" applyFill="1"/>
    <xf numFmtId="0" fontId="0" fillId="2" borderId="4" xfId="0" applyFill="1" applyBorder="1"/>
    <xf numFmtId="49" fontId="0" fillId="2" borderId="5" xfId="0" applyNumberFormat="1" applyFill="1" applyBorder="1"/>
    <xf numFmtId="49" fontId="0" fillId="2" borderId="0" xfId="0" applyNumberFormat="1" applyFill="1"/>
    <xf numFmtId="49" fontId="2" fillId="2" borderId="0" xfId="0" applyNumberFormat="1" applyFont="1" applyFill="1" applyAlignment="1">
      <alignment vertical="top"/>
    </xf>
    <xf numFmtId="49" fontId="2" fillId="2" borderId="5" xfId="0" applyNumberFormat="1" applyFont="1" applyFill="1" applyBorder="1" applyAlignment="1">
      <alignment vertical="top"/>
    </xf>
    <xf numFmtId="0" fontId="8" fillId="2" borderId="2" xfId="0" applyFont="1" applyFill="1" applyBorder="1" applyAlignment="1">
      <alignment vertical="center"/>
    </xf>
    <xf numFmtId="49" fontId="8" fillId="2" borderId="0" xfId="0" applyNumberFormat="1" applyFont="1" applyFill="1" applyAlignment="1">
      <alignment vertical="center"/>
    </xf>
    <xf numFmtId="49" fontId="2" fillId="2" borderId="2" xfId="0" applyNumberFormat="1" applyFont="1" applyFill="1" applyBorder="1" applyAlignment="1">
      <alignment vertical="top"/>
    </xf>
    <xf numFmtId="164" fontId="0" fillId="2" borderId="6" xfId="0" applyNumberFormat="1" applyFill="1" applyBorder="1"/>
    <xf numFmtId="164" fontId="0" fillId="2" borderId="7" xfId="0" applyNumberFormat="1" applyFill="1" applyBorder="1"/>
    <xf numFmtId="164" fontId="0" fillId="2" borderId="8" xfId="0" applyNumberFormat="1" applyFill="1" applyBorder="1"/>
    <xf numFmtId="164" fontId="2" fillId="2" borderId="8" xfId="0" applyNumberFormat="1" applyFont="1" applyFill="1" applyBorder="1"/>
    <xf numFmtId="164" fontId="2" fillId="2" borderId="7" xfId="0" applyNumberFormat="1" applyFont="1" applyFill="1" applyBorder="1"/>
    <xf numFmtId="0" fontId="7" fillId="2" borderId="0" xfId="0" applyFont="1" applyFill="1"/>
    <xf numFmtId="0" fontId="7" fillId="2" borderId="0" xfId="0" applyFont="1" applyFill="1" applyAlignment="1">
      <alignment horizontal="left" vertical="top" wrapText="1"/>
    </xf>
    <xf numFmtId="0" fontId="0" fillId="2" borderId="0" xfId="0" applyFill="1" applyAlignment="1">
      <alignment horizontal="left" vertical="top" wrapText="1"/>
    </xf>
    <xf numFmtId="0" fontId="7" fillId="2" borderId="0" xfId="0" applyFont="1" applyFill="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fuer-gruender.de/" TargetMode="External"/><Relationship Id="rId2" Type="http://schemas.openxmlformats.org/officeDocument/2006/relationships/image" Target="../media/image1.png"/><Relationship Id="rId1" Type="http://schemas.openxmlformats.org/officeDocument/2006/relationships/hyperlink" Target="https://www.unternehmerheld.de/grow/buchhaltung/"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Ausgaben!A1"/><Relationship Id="rId13" Type="http://schemas.openxmlformats.org/officeDocument/2006/relationships/hyperlink" Target="#Finanzierung!A4"/><Relationship Id="rId3" Type="http://schemas.openxmlformats.org/officeDocument/2006/relationships/hyperlink" Target="https://www.fuer-gruender.de/wissen/unternehmen-fuehren/buchhaltung/steuererklaerung/anlage-euer/" TargetMode="External"/><Relationship Id="rId7" Type="http://schemas.openxmlformats.org/officeDocument/2006/relationships/hyperlink" Target="#Einnahmen!A4"/><Relationship Id="rId12" Type="http://schemas.openxmlformats.org/officeDocument/2006/relationships/hyperlink" Target="#Finanzierung!A1"/><Relationship Id="rId2" Type="http://schemas.openxmlformats.org/officeDocument/2006/relationships/hyperlink" Target="https://www.fuer-gruender.de/wissen/unternehmen-gruenden/finanzen/buchfuehrung/euer/" TargetMode="External"/><Relationship Id="rId16" Type="http://schemas.openxmlformats.org/officeDocument/2006/relationships/image" Target="../media/image2.png"/><Relationship Id="rId1" Type="http://schemas.openxmlformats.org/officeDocument/2006/relationships/hyperlink" Target="#'Dashboard Einnahme-Ausgaben'!A1"/><Relationship Id="rId6" Type="http://schemas.openxmlformats.org/officeDocument/2006/relationships/image" Target="../media/image3.png"/><Relationship Id="rId11" Type="http://schemas.openxmlformats.org/officeDocument/2006/relationships/hyperlink" Target="#Investition!A4"/><Relationship Id="rId5" Type="http://schemas.openxmlformats.org/officeDocument/2006/relationships/hyperlink" Target="https://www.unternehmerheld.de/grow/buchhaltung/" TargetMode="External"/><Relationship Id="rId15" Type="http://schemas.openxmlformats.org/officeDocument/2006/relationships/hyperlink" Target="https://www.fuer-gruender.de/" TargetMode="External"/><Relationship Id="rId10" Type="http://schemas.openxmlformats.org/officeDocument/2006/relationships/hyperlink" Target="#Startseite!A4"/><Relationship Id="rId4" Type="http://schemas.openxmlformats.org/officeDocument/2006/relationships/hyperlink" Target="https://www.fuer-gruender.de/wissen/unternehmen-fuehren/buchhaltung/umsatzsteuervoranmeldung/" TargetMode="External"/><Relationship Id="rId9" Type="http://schemas.openxmlformats.org/officeDocument/2006/relationships/hyperlink" Target="#Ausgaben!A4"/><Relationship Id="rId14" Type="http://schemas.openxmlformats.org/officeDocument/2006/relationships/hyperlink" Target="#'Umsatzsteuer - USt-Va'!A4"/></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fuer-gruender.de" TargetMode="External"/><Relationship Id="rId1" Type="http://schemas.openxmlformats.org/officeDocument/2006/relationships/hyperlink" Target="#Startseite!A1"/></Relationships>
</file>

<file path=xl/drawings/_rels/drawing4.xml.rels><?xml version="1.0" encoding="UTF-8" standalone="yes"?>
<Relationships xmlns="http://schemas.openxmlformats.org/package/2006/relationships"><Relationship Id="rId3" Type="http://schemas.openxmlformats.org/officeDocument/2006/relationships/hyperlink" Target="https://www.fuer-gruender.de" TargetMode="External"/><Relationship Id="rId2" Type="http://schemas.openxmlformats.org/officeDocument/2006/relationships/image" Target="../media/image5.png"/><Relationship Id="rId1" Type="http://schemas.openxmlformats.org/officeDocument/2006/relationships/hyperlink" Target="#Startseite!A1"/><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http://www.bundesfinanzministerium.de/Content/DE/Standardartikel/Themen/Steuern/Weitere_Steuerthemen/Betriebspruefung/AfA-Tabellen/2000-12-15-afa-103.pdf?__blob=publicationFile&amp;v=1" TargetMode="External"/><Relationship Id="rId1" Type="http://schemas.openxmlformats.org/officeDocument/2006/relationships/hyperlink" Target="#Startseite!A1"/><Relationship Id="rId5" Type="http://schemas.openxmlformats.org/officeDocument/2006/relationships/image" Target="../media/image4.png"/><Relationship Id="rId4" Type="http://schemas.openxmlformats.org/officeDocument/2006/relationships/hyperlink" Target="https://www.fuer-gruender.d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https://www.fuer-gruender.de" TargetMode="External"/><Relationship Id="rId1" Type="http://schemas.openxmlformats.org/officeDocument/2006/relationships/hyperlink" Target="#Startseit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fuer-gruender.de" TargetMode="External"/><Relationship Id="rId1" Type="http://schemas.openxmlformats.org/officeDocument/2006/relationships/hyperlink" Target="#Startseite!A1"/></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s://www.fuer-gruender.de" TargetMode="External"/><Relationship Id="rId1" Type="http://schemas.openxmlformats.org/officeDocument/2006/relationships/hyperlink" Target="#Startseite!A1"/></Relationships>
</file>

<file path=xl/drawings/drawing1.xml><?xml version="1.0" encoding="utf-8"?>
<xdr:wsDr xmlns:xdr="http://schemas.openxmlformats.org/drawingml/2006/spreadsheetDrawing" xmlns:a="http://schemas.openxmlformats.org/drawingml/2006/main">
  <xdr:twoCellAnchor editAs="oneCell">
    <xdr:from>
      <xdr:col>4</xdr:col>
      <xdr:colOff>621973</xdr:colOff>
      <xdr:row>5</xdr:row>
      <xdr:rowOff>161578</xdr:rowOff>
    </xdr:from>
    <xdr:to>
      <xdr:col>9</xdr:col>
      <xdr:colOff>402617</xdr:colOff>
      <xdr:row>14</xdr:row>
      <xdr:rowOff>130607</xdr:rowOff>
    </xdr:to>
    <xdr:pic>
      <xdr:nvPicPr>
        <xdr:cNvPr id="8" name="Grafik 7">
          <a:hlinkClick xmlns:r="http://schemas.openxmlformats.org/officeDocument/2006/relationships" r:id="rId1"/>
          <a:extLst>
            <a:ext uri="{FF2B5EF4-FFF2-40B4-BE49-F238E27FC236}">
              <a16:creationId xmlns:a16="http://schemas.microsoft.com/office/drawing/2014/main" id="{A943E2F2-9582-4B3F-9FDE-E8C005E7D6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4830" y="1671971"/>
          <a:ext cx="3596992" cy="1737957"/>
        </a:xfrm>
        <a:prstGeom prst="rect">
          <a:avLst/>
        </a:prstGeom>
      </xdr:spPr>
    </xdr:pic>
    <xdr:clientData/>
  </xdr:twoCellAnchor>
  <xdr:twoCellAnchor>
    <xdr:from>
      <xdr:col>1</xdr:col>
      <xdr:colOff>0</xdr:colOff>
      <xdr:row>5</xdr:row>
      <xdr:rowOff>0</xdr:rowOff>
    </xdr:from>
    <xdr:to>
      <xdr:col>9</xdr:col>
      <xdr:colOff>653143</xdr:colOff>
      <xdr:row>15</xdr:row>
      <xdr:rowOff>136072</xdr:rowOff>
    </xdr:to>
    <xdr:sp macro="" textlink="">
      <xdr:nvSpPr>
        <xdr:cNvPr id="40" name="Rechteck 39">
          <a:hlinkClick xmlns:r="http://schemas.openxmlformats.org/officeDocument/2006/relationships" r:id="rId1"/>
          <a:extLst>
            <a:ext uri="{FF2B5EF4-FFF2-40B4-BE49-F238E27FC236}">
              <a16:creationId xmlns:a16="http://schemas.microsoft.com/office/drawing/2014/main" id="{B74F3F69-3479-4AB0-81C6-381D5391A82B}"/>
            </a:ext>
          </a:extLst>
        </xdr:cNvPr>
        <xdr:cNvSpPr/>
      </xdr:nvSpPr>
      <xdr:spPr>
        <a:xfrm>
          <a:off x="122464" y="1510393"/>
          <a:ext cx="9783536" cy="2095500"/>
        </a:xfrm>
        <a:prstGeom prst="rect">
          <a:avLst/>
        </a:prstGeom>
        <a:noFill/>
        <a:ln cmpd="dbl">
          <a:solidFill>
            <a:schemeClr val="tx1">
              <a:lumMod val="50000"/>
              <a:lumOff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de-DE" sz="1100"/>
        </a:p>
      </xdr:txBody>
    </xdr:sp>
    <xdr:clientData/>
  </xdr:twoCellAnchor>
  <xdr:twoCellAnchor>
    <xdr:from>
      <xdr:col>1</xdr:col>
      <xdr:colOff>312964</xdr:colOff>
      <xdr:row>5</xdr:row>
      <xdr:rowOff>204106</xdr:rowOff>
    </xdr:from>
    <xdr:to>
      <xdr:col>3</xdr:col>
      <xdr:colOff>336096</xdr:colOff>
      <xdr:row>14</xdr:row>
      <xdr:rowOff>136071</xdr:rowOff>
    </xdr:to>
    <xdr:sp macro="" textlink="">
      <xdr:nvSpPr>
        <xdr:cNvPr id="42" name="Textfeld 41">
          <a:hlinkClick xmlns:r="http://schemas.openxmlformats.org/officeDocument/2006/relationships" r:id="rId1"/>
          <a:extLst>
            <a:ext uri="{FF2B5EF4-FFF2-40B4-BE49-F238E27FC236}">
              <a16:creationId xmlns:a16="http://schemas.microsoft.com/office/drawing/2014/main" id="{D467BEA5-2B50-4986-A592-1553BFB5AB33}"/>
            </a:ext>
          </a:extLst>
        </xdr:cNvPr>
        <xdr:cNvSpPr txBox="1"/>
      </xdr:nvSpPr>
      <xdr:spPr>
        <a:xfrm>
          <a:off x="435428" y="1714499"/>
          <a:ext cx="4581525" cy="1700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a:t>Unser Tipp:</a:t>
          </a:r>
        </a:p>
        <a:p>
          <a:r>
            <a:rPr lang="de-DE" sz="1800"/>
            <a:t>Ihre EÜR erstellen Sie kinderleicht mit einer Buchhaltungssoftware</a:t>
          </a:r>
          <a:r>
            <a:rPr lang="de-DE" sz="1800" baseline="0"/>
            <a:t>. Unsere GoBD-konforme Software können Sie 3 Monate kostenfrei testen. &gt; </a:t>
          </a:r>
          <a:r>
            <a:rPr lang="de-DE" sz="1800" u="sng" baseline="0"/>
            <a:t>Mehr erfahren</a:t>
          </a:r>
          <a:endParaRPr lang="de-DE" sz="1600" u="sng"/>
        </a:p>
      </xdr:txBody>
    </xdr:sp>
    <xdr:clientData/>
  </xdr:twoCellAnchor>
  <xdr:twoCellAnchor>
    <xdr:from>
      <xdr:col>1</xdr:col>
      <xdr:colOff>40821</xdr:colOff>
      <xdr:row>0</xdr:row>
      <xdr:rowOff>517071</xdr:rowOff>
    </xdr:from>
    <xdr:to>
      <xdr:col>4</xdr:col>
      <xdr:colOff>394607</xdr:colOff>
      <xdr:row>2</xdr:row>
      <xdr:rowOff>163286</xdr:rowOff>
    </xdr:to>
    <xdr:sp macro="" textlink="">
      <xdr:nvSpPr>
        <xdr:cNvPr id="43" name="Textfeld 42">
          <a:extLst>
            <a:ext uri="{FF2B5EF4-FFF2-40B4-BE49-F238E27FC236}">
              <a16:creationId xmlns:a16="http://schemas.microsoft.com/office/drawing/2014/main" id="{2E2433FC-2B17-4557-9CD2-7CD7CB340483}"/>
            </a:ext>
          </a:extLst>
        </xdr:cNvPr>
        <xdr:cNvSpPr txBox="1"/>
      </xdr:nvSpPr>
      <xdr:spPr>
        <a:xfrm>
          <a:off x="163285" y="517071"/>
          <a:ext cx="5674179" cy="530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t>Vielen Dank für Ihr Interesse</a:t>
          </a:r>
          <a:r>
            <a:rPr lang="de-DE" sz="1800" baseline="0"/>
            <a:t> an unserer EÜR-Vorlage!</a:t>
          </a:r>
          <a:endParaRPr lang="de-DE" sz="1600"/>
        </a:p>
      </xdr:txBody>
    </xdr:sp>
    <xdr:clientData/>
  </xdr:twoCellAnchor>
  <xdr:twoCellAnchor editAs="oneCell">
    <xdr:from>
      <xdr:col>6</xdr:col>
      <xdr:colOff>330459</xdr:colOff>
      <xdr:row>0</xdr:row>
      <xdr:rowOff>242985</xdr:rowOff>
    </xdr:from>
    <xdr:to>
      <xdr:col>9</xdr:col>
      <xdr:colOff>723123</xdr:colOff>
      <xdr:row>2</xdr:row>
      <xdr:rowOff>96690</xdr:rowOff>
    </xdr:to>
    <xdr:pic>
      <xdr:nvPicPr>
        <xdr:cNvPr id="2" name="Grafik 1">
          <a:hlinkClick xmlns:r="http://schemas.openxmlformats.org/officeDocument/2006/relationships" r:id="rId3"/>
          <a:extLst>
            <a:ext uri="{FF2B5EF4-FFF2-40B4-BE49-F238E27FC236}">
              <a16:creationId xmlns:a16="http://schemas.microsoft.com/office/drawing/2014/main" id="{00C9A5FC-3120-40C0-8152-D6B8B22553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89541" y="242985"/>
          <a:ext cx="2667000" cy="747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325179</xdr:colOff>
      <xdr:row>3</xdr:row>
      <xdr:rowOff>32120</xdr:rowOff>
    </xdr:from>
    <xdr:to>
      <xdr:col>9</xdr:col>
      <xdr:colOff>758234</xdr:colOff>
      <xdr:row>8</xdr:row>
      <xdr:rowOff>12256</xdr:rowOff>
    </xdr:to>
    <xdr:sp macro="" textlink="">
      <xdr:nvSpPr>
        <xdr:cNvPr id="35" name="Rechteck: abgerundete Ecken 34">
          <a:hlinkClick xmlns:r="http://schemas.openxmlformats.org/officeDocument/2006/relationships" r:id="rId1"/>
          <a:extLst>
            <a:ext uri="{FF2B5EF4-FFF2-40B4-BE49-F238E27FC236}">
              <a16:creationId xmlns:a16="http://schemas.microsoft.com/office/drawing/2014/main" id="{5AFBE1BD-1C0B-4CF3-BDD9-9A28C174DB73}"/>
            </a:ext>
          </a:extLst>
        </xdr:cNvPr>
        <xdr:cNvSpPr/>
      </xdr:nvSpPr>
      <xdr:spPr>
        <a:xfrm>
          <a:off x="8059479" y="1156070"/>
          <a:ext cx="1957055" cy="980261"/>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a:t>Dashboard</a:t>
          </a:r>
          <a:br>
            <a:rPr lang="de-DE" sz="1100"/>
          </a:br>
          <a:r>
            <a:rPr lang="de-DE" sz="1100"/>
            <a:t>Einnahmen</a:t>
          </a:r>
          <a:r>
            <a:rPr lang="de-DE" sz="1100" baseline="0"/>
            <a:t> - Ausgaben</a:t>
          </a:r>
          <a:br>
            <a:rPr lang="de-DE" sz="1100" baseline="0"/>
          </a:br>
          <a:r>
            <a:rPr lang="de-DE" sz="1100" baseline="0"/>
            <a:t>Gewinn - Liquidität</a:t>
          </a:r>
          <a:endParaRPr lang="de-DE" sz="1100"/>
        </a:p>
      </xdr:txBody>
    </xdr:sp>
    <xdr:clientData/>
  </xdr:twoCellAnchor>
  <xdr:twoCellAnchor>
    <xdr:from>
      <xdr:col>1</xdr:col>
      <xdr:colOff>19050</xdr:colOff>
      <xdr:row>30</xdr:row>
      <xdr:rowOff>114078</xdr:rowOff>
    </xdr:from>
    <xdr:to>
      <xdr:col>10</xdr:col>
      <xdr:colOff>19050</xdr:colOff>
      <xdr:row>35</xdr:row>
      <xdr:rowOff>171450</xdr:rowOff>
    </xdr:to>
    <xdr:sp macro="" textlink="">
      <xdr:nvSpPr>
        <xdr:cNvPr id="36" name="Rechteck 35">
          <a:extLst>
            <a:ext uri="{FF2B5EF4-FFF2-40B4-BE49-F238E27FC236}">
              <a16:creationId xmlns:a16="http://schemas.microsoft.com/office/drawing/2014/main" id="{B107F4F9-E52F-47C4-9B0F-B5CDBC73DF61}"/>
            </a:ext>
          </a:extLst>
        </xdr:cNvPr>
        <xdr:cNvSpPr/>
      </xdr:nvSpPr>
      <xdr:spPr>
        <a:xfrm>
          <a:off x="142875" y="6429153"/>
          <a:ext cx="9896475" cy="1009872"/>
        </a:xfrm>
        <a:prstGeom prst="rect">
          <a:avLst/>
        </a:prstGeom>
        <a:solidFill>
          <a:srgbClr val="6C6F6F"/>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de-DE" sz="1200" b="1"/>
            <a:t>Haftungsausschluss:</a:t>
          </a:r>
          <a:br>
            <a:rPr lang="de-DE" sz="1100"/>
          </a:br>
          <a:r>
            <a:rPr lang="de-DE" sz="1100"/>
            <a:t>Es</a:t>
          </a:r>
          <a:r>
            <a:rPr lang="de-DE" sz="1100" baseline="0"/>
            <a:t> wird keine Haftung für die Funktionalität, Aktualität oder Vollständigkeit der Für-Gründer.de EÜR-Vorlage übernommen. Wenn Sie diese EÜR-Vorlage verwenden, geschieht das auf Ihre Verantwortung. Tabelle, Hinweise zur Bedienung sowie die Leitfäden und Beiträge zum Thema "EÜR - Anlage EÜR" stellen keine Steuerberatung dar. Bitte suchen Sie bei Unklarheiten einen Steuerberater auf.</a:t>
          </a:r>
          <a:endParaRPr lang="de-DE" sz="1100"/>
        </a:p>
      </xdr:txBody>
    </xdr:sp>
    <xdr:clientData/>
  </xdr:twoCellAnchor>
  <xdr:twoCellAnchor>
    <xdr:from>
      <xdr:col>1</xdr:col>
      <xdr:colOff>19051</xdr:colOff>
      <xdr:row>26</xdr:row>
      <xdr:rowOff>10856</xdr:rowOff>
    </xdr:from>
    <xdr:to>
      <xdr:col>1</xdr:col>
      <xdr:colOff>1628775</xdr:colOff>
      <xdr:row>28</xdr:row>
      <xdr:rowOff>89935</xdr:rowOff>
    </xdr:to>
    <xdr:sp macro="" textlink="">
      <xdr:nvSpPr>
        <xdr:cNvPr id="37" name="Rechteck: abgerundete Ecken 36">
          <a:hlinkClick xmlns:r="http://schemas.openxmlformats.org/officeDocument/2006/relationships" r:id="rId2"/>
          <a:extLst>
            <a:ext uri="{FF2B5EF4-FFF2-40B4-BE49-F238E27FC236}">
              <a16:creationId xmlns:a16="http://schemas.microsoft.com/office/drawing/2014/main" id="{F8A962AE-8681-4044-8AB8-074EDB55928B}"/>
            </a:ext>
          </a:extLst>
        </xdr:cNvPr>
        <xdr:cNvSpPr/>
      </xdr:nvSpPr>
      <xdr:spPr>
        <a:xfrm>
          <a:off x="142876" y="5563931"/>
          <a:ext cx="1609724" cy="460079"/>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Leitfaden</a:t>
          </a:r>
          <a:r>
            <a:rPr lang="de-DE" sz="1400" b="1" baseline="0"/>
            <a:t> EÜR</a:t>
          </a:r>
          <a:endParaRPr lang="de-DE" sz="1050"/>
        </a:p>
      </xdr:txBody>
    </xdr:sp>
    <xdr:clientData/>
  </xdr:twoCellAnchor>
  <xdr:twoCellAnchor>
    <xdr:from>
      <xdr:col>1</xdr:col>
      <xdr:colOff>1820826</xdr:colOff>
      <xdr:row>26</xdr:row>
      <xdr:rowOff>8641</xdr:rowOff>
    </xdr:from>
    <xdr:to>
      <xdr:col>2</xdr:col>
      <xdr:colOff>257175</xdr:colOff>
      <xdr:row>28</xdr:row>
      <xdr:rowOff>89935</xdr:rowOff>
    </xdr:to>
    <xdr:sp macro="" textlink="">
      <xdr:nvSpPr>
        <xdr:cNvPr id="38" name="Rechteck: abgerundete Ecken 37">
          <a:hlinkClick xmlns:r="http://schemas.openxmlformats.org/officeDocument/2006/relationships" r:id="rId3"/>
          <a:extLst>
            <a:ext uri="{FF2B5EF4-FFF2-40B4-BE49-F238E27FC236}">
              <a16:creationId xmlns:a16="http://schemas.microsoft.com/office/drawing/2014/main" id="{155A5A72-3019-4DBB-9AE6-1DF84237289C}"/>
            </a:ext>
          </a:extLst>
        </xdr:cNvPr>
        <xdr:cNvSpPr/>
      </xdr:nvSpPr>
      <xdr:spPr>
        <a:xfrm>
          <a:off x="1944651" y="5561716"/>
          <a:ext cx="2236824" cy="462294"/>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Ausfüllen Anlage - </a:t>
          </a:r>
          <a:r>
            <a:rPr lang="de-DE" sz="1400" b="1" baseline="0"/>
            <a:t> EÜR</a:t>
          </a:r>
          <a:endParaRPr lang="de-DE" sz="1050"/>
        </a:p>
      </xdr:txBody>
    </xdr:sp>
    <xdr:clientData/>
  </xdr:twoCellAnchor>
  <xdr:twoCellAnchor>
    <xdr:from>
      <xdr:col>2</xdr:col>
      <xdr:colOff>350653</xdr:colOff>
      <xdr:row>26</xdr:row>
      <xdr:rowOff>18165</xdr:rowOff>
    </xdr:from>
    <xdr:to>
      <xdr:col>4</xdr:col>
      <xdr:colOff>523875</xdr:colOff>
      <xdr:row>28</xdr:row>
      <xdr:rowOff>99459</xdr:rowOff>
    </xdr:to>
    <xdr:sp macro="" textlink="">
      <xdr:nvSpPr>
        <xdr:cNvPr id="39" name="Rechteck: abgerundete Ecken 38">
          <a:hlinkClick xmlns:r="http://schemas.openxmlformats.org/officeDocument/2006/relationships" r:id="rId4"/>
          <a:extLst>
            <a:ext uri="{FF2B5EF4-FFF2-40B4-BE49-F238E27FC236}">
              <a16:creationId xmlns:a16="http://schemas.microsoft.com/office/drawing/2014/main" id="{0A302142-156B-4B58-8BC7-B8CB1F1C5D65}"/>
            </a:ext>
          </a:extLst>
        </xdr:cNvPr>
        <xdr:cNvSpPr/>
      </xdr:nvSpPr>
      <xdr:spPr>
        <a:xfrm>
          <a:off x="4274953" y="5571240"/>
          <a:ext cx="1697222" cy="462294"/>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400" b="1"/>
            <a:t>Leitfaden USt-VA</a:t>
          </a:r>
          <a:endParaRPr lang="de-DE" sz="1050"/>
        </a:p>
      </xdr:txBody>
    </xdr:sp>
    <xdr:clientData/>
  </xdr:twoCellAnchor>
  <xdr:twoCellAnchor editAs="oneCell">
    <xdr:from>
      <xdr:col>5</xdr:col>
      <xdr:colOff>213759</xdr:colOff>
      <xdr:row>20</xdr:row>
      <xdr:rowOff>52721</xdr:rowOff>
    </xdr:from>
    <xdr:to>
      <xdr:col>10</xdr:col>
      <xdr:colOff>751</xdr:colOff>
      <xdr:row>29</xdr:row>
      <xdr:rowOff>76178</xdr:rowOff>
    </xdr:to>
    <xdr:pic>
      <xdr:nvPicPr>
        <xdr:cNvPr id="40" name="Grafik 39">
          <a:hlinkClick xmlns:r="http://schemas.openxmlformats.org/officeDocument/2006/relationships" r:id="rId5"/>
          <a:extLst>
            <a:ext uri="{FF2B5EF4-FFF2-40B4-BE49-F238E27FC236}">
              <a16:creationId xmlns:a16="http://schemas.microsoft.com/office/drawing/2014/main" id="{42B224F7-ED3D-4F95-92C7-929BA82248D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424059" y="4462796"/>
          <a:ext cx="3596992" cy="1737957"/>
        </a:xfrm>
        <a:prstGeom prst="rect">
          <a:avLst/>
        </a:prstGeom>
      </xdr:spPr>
    </xdr:pic>
    <xdr:clientData/>
  </xdr:twoCellAnchor>
  <xdr:twoCellAnchor>
    <xdr:from>
      <xdr:col>1</xdr:col>
      <xdr:colOff>30126</xdr:colOff>
      <xdr:row>4</xdr:row>
      <xdr:rowOff>70220</xdr:rowOff>
    </xdr:from>
    <xdr:to>
      <xdr:col>1</xdr:col>
      <xdr:colOff>3612411</xdr:colOff>
      <xdr:row>6</xdr:row>
      <xdr:rowOff>115630</xdr:rowOff>
    </xdr:to>
    <xdr:grpSp>
      <xdr:nvGrpSpPr>
        <xdr:cNvPr id="41" name="Gruppieren 40">
          <a:extLst>
            <a:ext uri="{FF2B5EF4-FFF2-40B4-BE49-F238E27FC236}">
              <a16:creationId xmlns:a16="http://schemas.microsoft.com/office/drawing/2014/main" id="{F9D038F7-306F-4251-86FA-9E3DE9F5AE69}"/>
            </a:ext>
          </a:extLst>
        </xdr:cNvPr>
        <xdr:cNvGrpSpPr/>
      </xdr:nvGrpSpPr>
      <xdr:grpSpPr>
        <a:xfrm>
          <a:off x="153951" y="1384670"/>
          <a:ext cx="3582285" cy="474035"/>
          <a:chOff x="15328605" y="467390"/>
          <a:chExt cx="3821075" cy="474035"/>
        </a:xfrm>
      </xdr:grpSpPr>
      <xdr:sp macro="" textlink="">
        <xdr:nvSpPr>
          <xdr:cNvPr id="42" name="Rechteck: abgerundete Ecken 41">
            <a:hlinkClick xmlns:r="http://schemas.openxmlformats.org/officeDocument/2006/relationships" r:id="rId7"/>
            <a:extLst>
              <a:ext uri="{FF2B5EF4-FFF2-40B4-BE49-F238E27FC236}">
                <a16:creationId xmlns:a16="http://schemas.microsoft.com/office/drawing/2014/main" id="{293AC6EA-6DF7-4B45-B529-7CA8B50EB433}"/>
              </a:ext>
            </a:extLst>
          </xdr:cNvPr>
          <xdr:cNvSpPr/>
        </xdr:nvSpPr>
        <xdr:spPr>
          <a:xfrm>
            <a:off x="15328605" y="467390"/>
            <a:ext cx="3821075" cy="474035"/>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a:t>Einnahmen</a:t>
            </a:r>
            <a:r>
              <a:rPr lang="de-DE" sz="1600" b="1" baseline="0"/>
              <a:t> erfassen</a:t>
            </a:r>
            <a:endParaRPr lang="de-DE" sz="1100"/>
          </a:p>
        </xdr:txBody>
      </xdr:sp>
      <xdr:grpSp>
        <xdr:nvGrpSpPr>
          <xdr:cNvPr id="43" name="Gruppieren 42">
            <a:extLst>
              <a:ext uri="{FF2B5EF4-FFF2-40B4-BE49-F238E27FC236}">
                <a16:creationId xmlns:a16="http://schemas.microsoft.com/office/drawing/2014/main" id="{5BA51155-C3B4-45DD-BB78-A9E2158D80E5}"/>
              </a:ext>
            </a:extLst>
          </xdr:cNvPr>
          <xdr:cNvGrpSpPr/>
        </xdr:nvGrpSpPr>
        <xdr:grpSpPr>
          <a:xfrm>
            <a:off x="18385465" y="579439"/>
            <a:ext cx="399779" cy="236646"/>
            <a:chOff x="14950380" y="3090863"/>
            <a:chExt cx="394246" cy="237380"/>
          </a:xfrm>
        </xdr:grpSpPr>
        <xdr:sp macro="" textlink="">
          <xdr:nvSpPr>
            <xdr:cNvPr id="44" name="Ellipse 43">
              <a:extLst>
                <a:ext uri="{FF2B5EF4-FFF2-40B4-BE49-F238E27FC236}">
                  <a16:creationId xmlns:a16="http://schemas.microsoft.com/office/drawing/2014/main" id="{C65DB730-336A-431A-AE44-113B71BF1967}"/>
                </a:ext>
              </a:extLst>
            </xdr:cNvPr>
            <xdr:cNvSpPr/>
          </xdr:nvSpPr>
          <xdr:spPr>
            <a:xfrm>
              <a:off x="15105757" y="3090863"/>
              <a:ext cx="238869" cy="237380"/>
            </a:xfrm>
            <a:prstGeom prst="ellipse">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45" name="Gerade Verbindung mit Pfeil 44">
              <a:extLst>
                <a:ext uri="{FF2B5EF4-FFF2-40B4-BE49-F238E27FC236}">
                  <a16:creationId xmlns:a16="http://schemas.microsoft.com/office/drawing/2014/main" id="{482C773D-9A04-48B8-8460-26BB10CC05F5}"/>
                </a:ext>
              </a:extLst>
            </xdr:cNvPr>
            <xdr:cNvCxnSpPr/>
          </xdr:nvCxnSpPr>
          <xdr:spPr>
            <a:xfrm flipV="1">
              <a:off x="14950380" y="3209553"/>
              <a:ext cx="266700" cy="9964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xdr:col>
      <xdr:colOff>30126</xdr:colOff>
      <xdr:row>7</xdr:row>
      <xdr:rowOff>106766</xdr:rowOff>
    </xdr:from>
    <xdr:to>
      <xdr:col>1</xdr:col>
      <xdr:colOff>3589153</xdr:colOff>
      <xdr:row>10</xdr:row>
      <xdr:rowOff>9302</xdr:rowOff>
    </xdr:to>
    <xdr:grpSp>
      <xdr:nvGrpSpPr>
        <xdr:cNvPr id="46" name="Gruppieren 45">
          <a:hlinkClick xmlns:r="http://schemas.openxmlformats.org/officeDocument/2006/relationships" r:id="rId8"/>
          <a:extLst>
            <a:ext uri="{FF2B5EF4-FFF2-40B4-BE49-F238E27FC236}">
              <a16:creationId xmlns:a16="http://schemas.microsoft.com/office/drawing/2014/main" id="{5EAB28F1-CEA5-4929-9C75-1A1EF39209BD}"/>
            </a:ext>
          </a:extLst>
        </xdr:cNvPr>
        <xdr:cNvGrpSpPr/>
      </xdr:nvGrpSpPr>
      <xdr:grpSpPr>
        <a:xfrm>
          <a:off x="153951" y="2040341"/>
          <a:ext cx="3559027" cy="474036"/>
          <a:chOff x="15328605" y="467390"/>
          <a:chExt cx="3821075" cy="474035"/>
        </a:xfrm>
      </xdr:grpSpPr>
      <xdr:sp macro="" textlink="">
        <xdr:nvSpPr>
          <xdr:cNvPr id="47" name="Rechteck: abgerundete Ecken 46">
            <a:hlinkClick xmlns:r="http://schemas.openxmlformats.org/officeDocument/2006/relationships" r:id="rId9"/>
            <a:extLst>
              <a:ext uri="{FF2B5EF4-FFF2-40B4-BE49-F238E27FC236}">
                <a16:creationId xmlns:a16="http://schemas.microsoft.com/office/drawing/2014/main" id="{53F5BF1E-7530-4422-8957-CBA406648C27}"/>
              </a:ext>
            </a:extLst>
          </xdr:cNvPr>
          <xdr:cNvSpPr/>
        </xdr:nvSpPr>
        <xdr:spPr>
          <a:xfrm>
            <a:off x="15328605" y="467390"/>
            <a:ext cx="3821075" cy="474035"/>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baseline="0"/>
              <a:t>Ausgaben erfassen</a:t>
            </a:r>
            <a:endParaRPr lang="de-DE" sz="1100"/>
          </a:p>
        </xdr:txBody>
      </xdr:sp>
      <xdr:grpSp>
        <xdr:nvGrpSpPr>
          <xdr:cNvPr id="48" name="Gruppieren 47">
            <a:extLst>
              <a:ext uri="{FF2B5EF4-FFF2-40B4-BE49-F238E27FC236}">
                <a16:creationId xmlns:a16="http://schemas.microsoft.com/office/drawing/2014/main" id="{724FA02A-EEB9-4161-ADB1-B65E4955BA35}"/>
              </a:ext>
            </a:extLst>
          </xdr:cNvPr>
          <xdr:cNvGrpSpPr/>
        </xdr:nvGrpSpPr>
        <xdr:grpSpPr>
          <a:xfrm>
            <a:off x="18385465" y="579439"/>
            <a:ext cx="399779" cy="236646"/>
            <a:chOff x="14950380" y="3090863"/>
            <a:chExt cx="394246" cy="237380"/>
          </a:xfrm>
        </xdr:grpSpPr>
        <xdr:sp macro="" textlink="">
          <xdr:nvSpPr>
            <xdr:cNvPr id="49" name="Ellipse 48">
              <a:extLst>
                <a:ext uri="{FF2B5EF4-FFF2-40B4-BE49-F238E27FC236}">
                  <a16:creationId xmlns:a16="http://schemas.microsoft.com/office/drawing/2014/main" id="{56FE7072-5A2A-4F20-B1CE-8C23FC79A2A9}"/>
                </a:ext>
              </a:extLst>
            </xdr:cNvPr>
            <xdr:cNvSpPr/>
          </xdr:nvSpPr>
          <xdr:spPr>
            <a:xfrm>
              <a:off x="15105757" y="3090863"/>
              <a:ext cx="238869" cy="237380"/>
            </a:xfrm>
            <a:prstGeom prst="ellipse">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50" name="Gerade Verbindung mit Pfeil 49">
              <a:extLst>
                <a:ext uri="{FF2B5EF4-FFF2-40B4-BE49-F238E27FC236}">
                  <a16:creationId xmlns:a16="http://schemas.microsoft.com/office/drawing/2014/main" id="{B92AC616-AFD5-467D-BA35-6F4B64DD473F}"/>
                </a:ext>
              </a:extLst>
            </xdr:cNvPr>
            <xdr:cNvCxnSpPr/>
          </xdr:nvCxnSpPr>
          <xdr:spPr>
            <a:xfrm flipV="1">
              <a:off x="14950380" y="3209553"/>
              <a:ext cx="266700" cy="9964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xdr:col>
      <xdr:colOff>30126</xdr:colOff>
      <xdr:row>10</xdr:row>
      <xdr:rowOff>139550</xdr:rowOff>
    </xdr:from>
    <xdr:to>
      <xdr:col>1</xdr:col>
      <xdr:colOff>3589153</xdr:colOff>
      <xdr:row>13</xdr:row>
      <xdr:rowOff>42085</xdr:rowOff>
    </xdr:to>
    <xdr:grpSp>
      <xdr:nvGrpSpPr>
        <xdr:cNvPr id="51" name="Gruppieren 50">
          <a:hlinkClick xmlns:r="http://schemas.openxmlformats.org/officeDocument/2006/relationships" r:id="rId10"/>
          <a:extLst>
            <a:ext uri="{FF2B5EF4-FFF2-40B4-BE49-F238E27FC236}">
              <a16:creationId xmlns:a16="http://schemas.microsoft.com/office/drawing/2014/main" id="{C0E226D9-C637-48EB-8295-A30439B1B5E4}"/>
            </a:ext>
          </a:extLst>
        </xdr:cNvPr>
        <xdr:cNvGrpSpPr/>
      </xdr:nvGrpSpPr>
      <xdr:grpSpPr>
        <a:xfrm>
          <a:off x="153951" y="2644625"/>
          <a:ext cx="3559027" cy="474035"/>
          <a:chOff x="15328605" y="467390"/>
          <a:chExt cx="3821075" cy="474035"/>
        </a:xfrm>
      </xdr:grpSpPr>
      <xdr:sp macro="" textlink="">
        <xdr:nvSpPr>
          <xdr:cNvPr id="52" name="Rechteck: abgerundete Ecken 51">
            <a:hlinkClick xmlns:r="http://schemas.openxmlformats.org/officeDocument/2006/relationships" r:id="rId11"/>
            <a:extLst>
              <a:ext uri="{FF2B5EF4-FFF2-40B4-BE49-F238E27FC236}">
                <a16:creationId xmlns:a16="http://schemas.microsoft.com/office/drawing/2014/main" id="{EBDF2801-7773-4FBC-9DDC-C6B9A4AD37C8}"/>
              </a:ext>
            </a:extLst>
          </xdr:cNvPr>
          <xdr:cNvSpPr/>
        </xdr:nvSpPr>
        <xdr:spPr>
          <a:xfrm>
            <a:off x="15328605" y="467390"/>
            <a:ext cx="3821075" cy="474035"/>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baseline="0"/>
              <a:t>Investitionen erfassen</a:t>
            </a:r>
            <a:endParaRPr lang="de-DE" sz="1100"/>
          </a:p>
        </xdr:txBody>
      </xdr:sp>
      <xdr:grpSp>
        <xdr:nvGrpSpPr>
          <xdr:cNvPr id="53" name="Gruppieren 52">
            <a:extLst>
              <a:ext uri="{FF2B5EF4-FFF2-40B4-BE49-F238E27FC236}">
                <a16:creationId xmlns:a16="http://schemas.microsoft.com/office/drawing/2014/main" id="{AC379CBB-B515-41C7-8990-5B78D4148424}"/>
              </a:ext>
            </a:extLst>
          </xdr:cNvPr>
          <xdr:cNvGrpSpPr/>
        </xdr:nvGrpSpPr>
        <xdr:grpSpPr>
          <a:xfrm>
            <a:off x="18385465" y="579439"/>
            <a:ext cx="399779" cy="236646"/>
            <a:chOff x="14950380" y="3090863"/>
            <a:chExt cx="394246" cy="237380"/>
          </a:xfrm>
        </xdr:grpSpPr>
        <xdr:sp macro="" textlink="">
          <xdr:nvSpPr>
            <xdr:cNvPr id="54" name="Ellipse 53">
              <a:extLst>
                <a:ext uri="{FF2B5EF4-FFF2-40B4-BE49-F238E27FC236}">
                  <a16:creationId xmlns:a16="http://schemas.microsoft.com/office/drawing/2014/main" id="{1513D0EA-224D-4DAC-B897-38296B976A3C}"/>
                </a:ext>
              </a:extLst>
            </xdr:cNvPr>
            <xdr:cNvSpPr/>
          </xdr:nvSpPr>
          <xdr:spPr>
            <a:xfrm>
              <a:off x="15105757" y="3090863"/>
              <a:ext cx="238869" cy="237380"/>
            </a:xfrm>
            <a:prstGeom prst="ellipse">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55" name="Gerade Verbindung mit Pfeil 54">
              <a:extLst>
                <a:ext uri="{FF2B5EF4-FFF2-40B4-BE49-F238E27FC236}">
                  <a16:creationId xmlns:a16="http://schemas.microsoft.com/office/drawing/2014/main" id="{B66C8E2F-8379-4834-B373-D9915A224808}"/>
                </a:ext>
              </a:extLst>
            </xdr:cNvPr>
            <xdr:cNvCxnSpPr/>
          </xdr:nvCxnSpPr>
          <xdr:spPr>
            <a:xfrm flipV="1">
              <a:off x="14950380" y="3209553"/>
              <a:ext cx="266700" cy="9964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xdr:col>
      <xdr:colOff>30126</xdr:colOff>
      <xdr:row>13</xdr:row>
      <xdr:rowOff>182080</xdr:rowOff>
    </xdr:from>
    <xdr:to>
      <xdr:col>1</xdr:col>
      <xdr:colOff>3612411</xdr:colOff>
      <xdr:row>16</xdr:row>
      <xdr:rowOff>84615</xdr:rowOff>
    </xdr:to>
    <xdr:grpSp>
      <xdr:nvGrpSpPr>
        <xdr:cNvPr id="56" name="Gruppieren 55">
          <a:hlinkClick xmlns:r="http://schemas.openxmlformats.org/officeDocument/2006/relationships" r:id="rId12"/>
          <a:extLst>
            <a:ext uri="{FF2B5EF4-FFF2-40B4-BE49-F238E27FC236}">
              <a16:creationId xmlns:a16="http://schemas.microsoft.com/office/drawing/2014/main" id="{2F6F2860-68CE-495C-8191-8FACD5E3FABE}"/>
            </a:ext>
          </a:extLst>
        </xdr:cNvPr>
        <xdr:cNvGrpSpPr/>
      </xdr:nvGrpSpPr>
      <xdr:grpSpPr>
        <a:xfrm>
          <a:off x="153951" y="3258655"/>
          <a:ext cx="3582285" cy="474035"/>
          <a:chOff x="15328605" y="467390"/>
          <a:chExt cx="3821075" cy="474035"/>
        </a:xfrm>
      </xdr:grpSpPr>
      <xdr:sp macro="" textlink="">
        <xdr:nvSpPr>
          <xdr:cNvPr id="57" name="Rechteck: abgerundete Ecken 56">
            <a:hlinkClick xmlns:r="http://schemas.openxmlformats.org/officeDocument/2006/relationships" r:id="rId13"/>
            <a:extLst>
              <a:ext uri="{FF2B5EF4-FFF2-40B4-BE49-F238E27FC236}">
                <a16:creationId xmlns:a16="http://schemas.microsoft.com/office/drawing/2014/main" id="{5A51CA20-4C22-4536-A0C9-455CEC3DE63C}"/>
              </a:ext>
            </a:extLst>
          </xdr:cNvPr>
          <xdr:cNvSpPr/>
        </xdr:nvSpPr>
        <xdr:spPr>
          <a:xfrm>
            <a:off x="15328605" y="467390"/>
            <a:ext cx="3821075" cy="474035"/>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baseline="0"/>
              <a:t>Finanzierungen erfassen</a:t>
            </a:r>
            <a:endParaRPr lang="de-DE" sz="1100"/>
          </a:p>
        </xdr:txBody>
      </xdr:sp>
      <xdr:grpSp>
        <xdr:nvGrpSpPr>
          <xdr:cNvPr id="58" name="Gruppieren 57">
            <a:extLst>
              <a:ext uri="{FF2B5EF4-FFF2-40B4-BE49-F238E27FC236}">
                <a16:creationId xmlns:a16="http://schemas.microsoft.com/office/drawing/2014/main" id="{049E6198-40B0-484E-89D3-00DB9432E177}"/>
              </a:ext>
            </a:extLst>
          </xdr:cNvPr>
          <xdr:cNvGrpSpPr/>
        </xdr:nvGrpSpPr>
        <xdr:grpSpPr>
          <a:xfrm>
            <a:off x="18385465" y="579439"/>
            <a:ext cx="399779" cy="236646"/>
            <a:chOff x="14950380" y="3090863"/>
            <a:chExt cx="394246" cy="237380"/>
          </a:xfrm>
        </xdr:grpSpPr>
        <xdr:sp macro="" textlink="">
          <xdr:nvSpPr>
            <xdr:cNvPr id="59" name="Ellipse 58">
              <a:extLst>
                <a:ext uri="{FF2B5EF4-FFF2-40B4-BE49-F238E27FC236}">
                  <a16:creationId xmlns:a16="http://schemas.microsoft.com/office/drawing/2014/main" id="{ABF13E87-49E0-4888-A7B8-F100005B1861}"/>
                </a:ext>
              </a:extLst>
            </xdr:cNvPr>
            <xdr:cNvSpPr/>
          </xdr:nvSpPr>
          <xdr:spPr>
            <a:xfrm>
              <a:off x="15105757" y="3090863"/>
              <a:ext cx="238869" cy="237380"/>
            </a:xfrm>
            <a:prstGeom prst="ellipse">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60" name="Gerade Verbindung mit Pfeil 59">
              <a:extLst>
                <a:ext uri="{FF2B5EF4-FFF2-40B4-BE49-F238E27FC236}">
                  <a16:creationId xmlns:a16="http://schemas.microsoft.com/office/drawing/2014/main" id="{3C71EC25-E27A-491A-AC7E-C347F926D379}"/>
                </a:ext>
              </a:extLst>
            </xdr:cNvPr>
            <xdr:cNvCxnSpPr/>
          </xdr:nvCxnSpPr>
          <xdr:spPr>
            <a:xfrm flipV="1">
              <a:off x="14950380" y="3209553"/>
              <a:ext cx="266700" cy="9964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xdr:col>
      <xdr:colOff>30126</xdr:colOff>
      <xdr:row>17</xdr:row>
      <xdr:rowOff>29237</xdr:rowOff>
    </xdr:from>
    <xdr:to>
      <xdr:col>1</xdr:col>
      <xdr:colOff>3623931</xdr:colOff>
      <xdr:row>19</xdr:row>
      <xdr:rowOff>122272</xdr:rowOff>
    </xdr:to>
    <xdr:grpSp>
      <xdr:nvGrpSpPr>
        <xdr:cNvPr id="61" name="Gruppieren 60">
          <a:hlinkClick xmlns:r="http://schemas.openxmlformats.org/officeDocument/2006/relationships" r:id="rId14"/>
          <a:extLst>
            <a:ext uri="{FF2B5EF4-FFF2-40B4-BE49-F238E27FC236}">
              <a16:creationId xmlns:a16="http://schemas.microsoft.com/office/drawing/2014/main" id="{9251CDAF-71C6-4AD5-A109-EA7F12C9180D}"/>
            </a:ext>
          </a:extLst>
        </xdr:cNvPr>
        <xdr:cNvGrpSpPr/>
      </xdr:nvGrpSpPr>
      <xdr:grpSpPr>
        <a:xfrm>
          <a:off x="153951" y="3867812"/>
          <a:ext cx="3593805" cy="474035"/>
          <a:chOff x="15328605" y="467390"/>
          <a:chExt cx="3821075" cy="474035"/>
        </a:xfrm>
      </xdr:grpSpPr>
      <xdr:sp macro="" textlink="">
        <xdr:nvSpPr>
          <xdr:cNvPr id="62" name="Rechteck: abgerundete Ecken 61">
            <a:hlinkClick xmlns:r="http://schemas.openxmlformats.org/officeDocument/2006/relationships" r:id="rId14"/>
            <a:extLst>
              <a:ext uri="{FF2B5EF4-FFF2-40B4-BE49-F238E27FC236}">
                <a16:creationId xmlns:a16="http://schemas.microsoft.com/office/drawing/2014/main" id="{CAA1E6DD-7A0D-46F1-A4DC-02B876035565}"/>
              </a:ext>
            </a:extLst>
          </xdr:cNvPr>
          <xdr:cNvSpPr/>
        </xdr:nvSpPr>
        <xdr:spPr>
          <a:xfrm>
            <a:off x="15328605" y="467390"/>
            <a:ext cx="3821075" cy="474035"/>
          </a:xfrm>
          <a:prstGeom prst="roundRect">
            <a:avLst>
              <a:gd name="adj" fmla="val 21015"/>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Ins="72000" rtlCol="0" anchor="ctr"/>
          <a:lstStyle/>
          <a:p>
            <a:pPr algn="l"/>
            <a:r>
              <a:rPr lang="de-DE" sz="1600" b="1" baseline="0"/>
              <a:t>Zahlungen USt-VA erfassen</a:t>
            </a:r>
            <a:endParaRPr lang="de-DE" sz="1100"/>
          </a:p>
        </xdr:txBody>
      </xdr:sp>
      <xdr:grpSp>
        <xdr:nvGrpSpPr>
          <xdr:cNvPr id="63" name="Gruppieren 62">
            <a:extLst>
              <a:ext uri="{FF2B5EF4-FFF2-40B4-BE49-F238E27FC236}">
                <a16:creationId xmlns:a16="http://schemas.microsoft.com/office/drawing/2014/main" id="{638568BE-D95D-4B56-BC86-7D9234A5C2F8}"/>
              </a:ext>
            </a:extLst>
          </xdr:cNvPr>
          <xdr:cNvGrpSpPr/>
        </xdr:nvGrpSpPr>
        <xdr:grpSpPr>
          <a:xfrm>
            <a:off x="18385465" y="579439"/>
            <a:ext cx="399779" cy="236646"/>
            <a:chOff x="14950380" y="3090863"/>
            <a:chExt cx="394246" cy="237380"/>
          </a:xfrm>
        </xdr:grpSpPr>
        <xdr:sp macro="" textlink="">
          <xdr:nvSpPr>
            <xdr:cNvPr id="64" name="Ellipse 63">
              <a:extLst>
                <a:ext uri="{FF2B5EF4-FFF2-40B4-BE49-F238E27FC236}">
                  <a16:creationId xmlns:a16="http://schemas.microsoft.com/office/drawing/2014/main" id="{82FC83B3-EF45-4F34-BAD9-E0357F0892D0}"/>
                </a:ext>
              </a:extLst>
            </xdr:cNvPr>
            <xdr:cNvSpPr/>
          </xdr:nvSpPr>
          <xdr:spPr>
            <a:xfrm>
              <a:off x="15105757" y="3090863"/>
              <a:ext cx="238869" cy="237380"/>
            </a:xfrm>
            <a:prstGeom prst="ellipse">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xnSp macro="">
          <xdr:nvCxnSpPr>
            <xdr:cNvPr id="65" name="Gerade Verbindung mit Pfeil 64">
              <a:extLst>
                <a:ext uri="{FF2B5EF4-FFF2-40B4-BE49-F238E27FC236}">
                  <a16:creationId xmlns:a16="http://schemas.microsoft.com/office/drawing/2014/main" id="{BE2F2813-120A-4BBC-83FD-C148134729F3}"/>
                </a:ext>
              </a:extLst>
            </xdr:cNvPr>
            <xdr:cNvCxnSpPr/>
          </xdr:nvCxnSpPr>
          <xdr:spPr>
            <a:xfrm flipV="1">
              <a:off x="14950380" y="3209553"/>
              <a:ext cx="266700" cy="9964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xdr:col>
      <xdr:colOff>3695700</xdr:colOff>
      <xdr:row>4</xdr:row>
      <xdr:rowOff>114300</xdr:rowOff>
    </xdr:from>
    <xdr:to>
      <xdr:col>5</xdr:col>
      <xdr:colOff>104775</xdr:colOff>
      <xdr:row>6</xdr:row>
      <xdr:rowOff>142875</xdr:rowOff>
    </xdr:to>
    <xdr:sp macro="" textlink="">
      <xdr:nvSpPr>
        <xdr:cNvPr id="66" name="Textfeld 65">
          <a:extLst>
            <a:ext uri="{FF2B5EF4-FFF2-40B4-BE49-F238E27FC236}">
              <a16:creationId xmlns:a16="http://schemas.microsoft.com/office/drawing/2014/main" id="{AF13A24E-2865-4EDB-90F6-1F32D7030E92}"/>
            </a:ext>
          </a:extLst>
        </xdr:cNvPr>
        <xdr:cNvSpPr txBox="1"/>
      </xdr:nvSpPr>
      <xdr:spPr>
        <a:xfrm>
          <a:off x="3819525" y="1428750"/>
          <a:ext cx="24955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Hier erfassen Sie Ihre Betriebseinnahmen</a:t>
          </a:r>
        </a:p>
      </xdr:txBody>
    </xdr:sp>
    <xdr:clientData/>
  </xdr:twoCellAnchor>
  <xdr:twoCellAnchor>
    <xdr:from>
      <xdr:col>1</xdr:col>
      <xdr:colOff>3695700</xdr:colOff>
      <xdr:row>7</xdr:row>
      <xdr:rowOff>114300</xdr:rowOff>
    </xdr:from>
    <xdr:to>
      <xdr:col>5</xdr:col>
      <xdr:colOff>104775</xdr:colOff>
      <xdr:row>10</xdr:row>
      <xdr:rowOff>0</xdr:rowOff>
    </xdr:to>
    <xdr:sp macro="" textlink="">
      <xdr:nvSpPr>
        <xdr:cNvPr id="67" name="Textfeld 66">
          <a:extLst>
            <a:ext uri="{FF2B5EF4-FFF2-40B4-BE49-F238E27FC236}">
              <a16:creationId xmlns:a16="http://schemas.microsoft.com/office/drawing/2014/main" id="{D41FE072-FC08-4175-973B-E9DB6C21483F}"/>
            </a:ext>
          </a:extLst>
        </xdr:cNvPr>
        <xdr:cNvSpPr txBox="1"/>
      </xdr:nvSpPr>
      <xdr:spPr>
        <a:xfrm>
          <a:off x="3819525" y="2047875"/>
          <a:ext cx="24955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Hier erfassen Sie Ihre Betriebsausgaben.</a:t>
          </a:r>
        </a:p>
      </xdr:txBody>
    </xdr:sp>
    <xdr:clientData/>
  </xdr:twoCellAnchor>
  <xdr:twoCellAnchor>
    <xdr:from>
      <xdr:col>1</xdr:col>
      <xdr:colOff>3667125</xdr:colOff>
      <xdr:row>10</xdr:row>
      <xdr:rowOff>152400</xdr:rowOff>
    </xdr:from>
    <xdr:to>
      <xdr:col>5</xdr:col>
      <xdr:colOff>76200</xdr:colOff>
      <xdr:row>13</xdr:row>
      <xdr:rowOff>38100</xdr:rowOff>
    </xdr:to>
    <xdr:sp macro="" textlink="">
      <xdr:nvSpPr>
        <xdr:cNvPr id="68" name="Textfeld 67">
          <a:extLst>
            <a:ext uri="{FF2B5EF4-FFF2-40B4-BE49-F238E27FC236}">
              <a16:creationId xmlns:a16="http://schemas.microsoft.com/office/drawing/2014/main" id="{1A43651A-7F04-4BCB-8C98-CC13CBEBFC63}"/>
            </a:ext>
          </a:extLst>
        </xdr:cNvPr>
        <xdr:cNvSpPr txBox="1"/>
      </xdr:nvSpPr>
      <xdr:spPr>
        <a:xfrm>
          <a:off x="3790950" y="2657475"/>
          <a:ext cx="24955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Hier erfassen Sie Ihre Investitionen.</a:t>
          </a:r>
        </a:p>
      </xdr:txBody>
    </xdr:sp>
    <xdr:clientData/>
  </xdr:twoCellAnchor>
  <xdr:twoCellAnchor>
    <xdr:from>
      <xdr:col>1</xdr:col>
      <xdr:colOff>3686175</xdr:colOff>
      <xdr:row>14</xdr:row>
      <xdr:rowOff>0</xdr:rowOff>
    </xdr:from>
    <xdr:to>
      <xdr:col>6</xdr:col>
      <xdr:colOff>276226</xdr:colOff>
      <xdr:row>16</xdr:row>
      <xdr:rowOff>76200</xdr:rowOff>
    </xdr:to>
    <xdr:sp macro="" textlink="">
      <xdr:nvSpPr>
        <xdr:cNvPr id="69" name="Textfeld 68">
          <a:extLst>
            <a:ext uri="{FF2B5EF4-FFF2-40B4-BE49-F238E27FC236}">
              <a16:creationId xmlns:a16="http://schemas.microsoft.com/office/drawing/2014/main" id="{281812EE-1790-4ACF-AE5C-9AC20BF50024}"/>
            </a:ext>
          </a:extLst>
        </xdr:cNvPr>
        <xdr:cNvSpPr txBox="1"/>
      </xdr:nvSpPr>
      <xdr:spPr>
        <a:xfrm>
          <a:off x="3810000" y="3267075"/>
          <a:ext cx="343852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Alle</a:t>
          </a:r>
          <a:r>
            <a:rPr lang="de-DE" sz="1100" baseline="0"/>
            <a:t> Privateinlagen, Privatdarlehen, Bankfinanzierungen sowie Tilgungen und Entnahmen erfassen Sie hier.</a:t>
          </a:r>
          <a:endParaRPr lang="de-DE" sz="1100"/>
        </a:p>
      </xdr:txBody>
    </xdr:sp>
    <xdr:clientData/>
  </xdr:twoCellAnchor>
  <xdr:twoCellAnchor>
    <xdr:from>
      <xdr:col>1</xdr:col>
      <xdr:colOff>3714749</xdr:colOff>
      <xdr:row>17</xdr:row>
      <xdr:rowOff>57150</xdr:rowOff>
    </xdr:from>
    <xdr:to>
      <xdr:col>6</xdr:col>
      <xdr:colOff>161925</xdr:colOff>
      <xdr:row>19</xdr:row>
      <xdr:rowOff>133350</xdr:rowOff>
    </xdr:to>
    <xdr:sp macro="" textlink="">
      <xdr:nvSpPr>
        <xdr:cNvPr id="70" name="Textfeld 69">
          <a:extLst>
            <a:ext uri="{FF2B5EF4-FFF2-40B4-BE49-F238E27FC236}">
              <a16:creationId xmlns:a16="http://schemas.microsoft.com/office/drawing/2014/main" id="{56611C84-393A-4A7E-B19B-37BA36601B37}"/>
            </a:ext>
          </a:extLst>
        </xdr:cNvPr>
        <xdr:cNvSpPr txBox="1"/>
      </xdr:nvSpPr>
      <xdr:spPr>
        <a:xfrm>
          <a:off x="3838574" y="3895725"/>
          <a:ext cx="3295651"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Alle</a:t>
          </a:r>
          <a:r>
            <a:rPr lang="de-DE" sz="1100" baseline="0"/>
            <a:t> Umsatzsteuerzahlungen an das Finanzamt erfassen Sie hier.</a:t>
          </a:r>
          <a:endParaRPr lang="de-DE" sz="1100"/>
        </a:p>
      </xdr:txBody>
    </xdr:sp>
    <xdr:clientData/>
  </xdr:twoCellAnchor>
  <xdr:twoCellAnchor>
    <xdr:from>
      <xdr:col>7</xdr:col>
      <xdr:colOff>0</xdr:colOff>
      <xdr:row>9</xdr:row>
      <xdr:rowOff>0</xdr:rowOff>
    </xdr:from>
    <xdr:to>
      <xdr:col>10</xdr:col>
      <xdr:colOff>238125</xdr:colOff>
      <xdr:row>13</xdr:row>
      <xdr:rowOff>95250</xdr:rowOff>
    </xdr:to>
    <xdr:sp macro="" textlink="">
      <xdr:nvSpPr>
        <xdr:cNvPr id="71" name="Textfeld 70">
          <a:extLst>
            <a:ext uri="{FF2B5EF4-FFF2-40B4-BE49-F238E27FC236}">
              <a16:creationId xmlns:a16="http://schemas.microsoft.com/office/drawing/2014/main" id="{3782B0F9-71B4-4BF1-88A2-EB8EE0550A6A}"/>
            </a:ext>
          </a:extLst>
        </xdr:cNvPr>
        <xdr:cNvSpPr txBox="1"/>
      </xdr:nvSpPr>
      <xdr:spPr>
        <a:xfrm>
          <a:off x="7734300" y="2314575"/>
          <a:ext cx="25241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Das Dashboard</a:t>
          </a:r>
          <a:r>
            <a:rPr lang="de-DE" sz="1100" baseline="0"/>
            <a:t> berechnet automatisch den Unternehmensgewinn und den finanziellen Überschuss am Ende des Geschäftsjahres.</a:t>
          </a:r>
          <a:endParaRPr lang="de-DE" sz="1100"/>
        </a:p>
      </xdr:txBody>
    </xdr:sp>
    <xdr:clientData/>
  </xdr:twoCellAnchor>
  <xdr:twoCellAnchor editAs="oneCell">
    <xdr:from>
      <xdr:col>6</xdr:col>
      <xdr:colOff>400051</xdr:colOff>
      <xdr:row>0</xdr:row>
      <xdr:rowOff>219075</xdr:rowOff>
    </xdr:from>
    <xdr:to>
      <xdr:col>10</xdr:col>
      <xdr:colOff>19051</xdr:colOff>
      <xdr:row>2</xdr:row>
      <xdr:rowOff>81139</xdr:rowOff>
    </xdr:to>
    <xdr:pic>
      <xdr:nvPicPr>
        <xdr:cNvPr id="3" name="Grafik 2">
          <a:hlinkClick xmlns:r="http://schemas.openxmlformats.org/officeDocument/2006/relationships" r:id="rId15"/>
          <a:extLst>
            <a:ext uri="{FF2B5EF4-FFF2-40B4-BE49-F238E27FC236}">
              <a16:creationId xmlns:a16="http://schemas.microsoft.com/office/drawing/2014/main" id="{E01DA7AB-0D9B-23E5-E2BC-9A36747477F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372351" y="219075"/>
          <a:ext cx="2667000" cy="7478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581025</xdr:colOff>
      <xdr:row>2</xdr:row>
      <xdr:rowOff>1</xdr:rowOff>
    </xdr:from>
    <xdr:to>
      <xdr:col>7</xdr:col>
      <xdr:colOff>0</xdr:colOff>
      <xdr:row>2</xdr:row>
      <xdr:rowOff>457200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7E295EEE-56CB-4CD3-8A21-9735F4F168E2}"/>
            </a:ext>
          </a:extLst>
        </xdr:cNvPr>
        <xdr:cNvSpPr/>
      </xdr:nvSpPr>
      <xdr:spPr>
        <a:xfrm>
          <a:off x="5724525" y="381001"/>
          <a:ext cx="1019175" cy="457199"/>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xdr:from>
      <xdr:col>0</xdr:col>
      <xdr:colOff>0</xdr:colOff>
      <xdr:row>2</xdr:row>
      <xdr:rowOff>0</xdr:rowOff>
    </xdr:from>
    <xdr:to>
      <xdr:col>5</xdr:col>
      <xdr:colOff>314325</xdr:colOff>
      <xdr:row>2</xdr:row>
      <xdr:rowOff>1133475</xdr:rowOff>
    </xdr:to>
    <xdr:sp macro="" textlink="">
      <xdr:nvSpPr>
        <xdr:cNvPr id="5" name="Textfeld 4">
          <a:extLst>
            <a:ext uri="{FF2B5EF4-FFF2-40B4-BE49-F238E27FC236}">
              <a16:creationId xmlns:a16="http://schemas.microsoft.com/office/drawing/2014/main" id="{4B7E0B23-16A9-4BEA-8727-F751DB2A42FE}"/>
            </a:ext>
          </a:extLst>
        </xdr:cNvPr>
        <xdr:cNvSpPr txBox="1"/>
      </xdr:nvSpPr>
      <xdr:spPr>
        <a:xfrm>
          <a:off x="0" y="695325"/>
          <a:ext cx="545782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Erfassen</a:t>
          </a:r>
          <a:r>
            <a:rPr lang="de-DE" sz="1100" baseline="0"/>
            <a:t> Sie hier alle Einnahmen aus dem operativen Geschäft. Also nur solche Dinge, die etwas mit Ihrem Geschäft zu tun haben. Das sind im Prinzip alle Kundenrechnungen, die Ihr Kunde bezahlt hat. </a:t>
          </a:r>
          <a:br>
            <a:rPr lang="de-DE" sz="1100" baseline="0"/>
          </a:br>
          <a:br>
            <a:rPr lang="de-DE" sz="1100" baseline="0"/>
          </a:br>
          <a:r>
            <a:rPr lang="de-DE" sz="1100" baseline="0"/>
            <a:t>Rückzahlungen an Kunden geben Sie mit einem Minus-Betrag ein.</a:t>
          </a:r>
          <a:endParaRPr lang="de-DE" sz="1100"/>
        </a:p>
      </xdr:txBody>
    </xdr:sp>
    <xdr:clientData/>
  </xdr:twoCellAnchor>
  <xdr:twoCellAnchor editAs="oneCell">
    <xdr:from>
      <xdr:col>5</xdr:col>
      <xdr:colOff>754064</xdr:colOff>
      <xdr:row>0</xdr:row>
      <xdr:rowOff>101602</xdr:rowOff>
    </xdr:from>
    <xdr:to>
      <xdr:col>6</xdr:col>
      <xdr:colOff>698611</xdr:colOff>
      <xdr:row>1</xdr:row>
      <xdr:rowOff>122238</xdr:rowOff>
    </xdr:to>
    <xdr:pic>
      <xdr:nvPicPr>
        <xdr:cNvPr id="6" name="Grafik 5">
          <a:hlinkClick xmlns:r="http://schemas.openxmlformats.org/officeDocument/2006/relationships" r:id="rId2"/>
          <a:extLst>
            <a:ext uri="{FF2B5EF4-FFF2-40B4-BE49-F238E27FC236}">
              <a16:creationId xmlns:a16="http://schemas.microsoft.com/office/drawing/2014/main" id="{D2FA6F37-39AB-443B-9D2E-3DD319D632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45214" y="101602"/>
          <a:ext cx="782747" cy="520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581025</xdr:colOff>
      <xdr:row>2</xdr:row>
      <xdr:rowOff>228601</xdr:rowOff>
    </xdr:from>
    <xdr:to>
      <xdr:col>6</xdr:col>
      <xdr:colOff>0</xdr:colOff>
      <xdr:row>2</xdr:row>
      <xdr:rowOff>685800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4627569-4993-4B9E-91D6-C2FCE21B0C5A}"/>
            </a:ext>
          </a:extLst>
        </xdr:cNvPr>
        <xdr:cNvSpPr/>
      </xdr:nvSpPr>
      <xdr:spPr>
        <a:xfrm>
          <a:off x="7962900" y="742951"/>
          <a:ext cx="1019175" cy="457199"/>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xdr:from>
      <xdr:col>0</xdr:col>
      <xdr:colOff>2</xdr:colOff>
      <xdr:row>2</xdr:row>
      <xdr:rowOff>0</xdr:rowOff>
    </xdr:from>
    <xdr:to>
      <xdr:col>1</xdr:col>
      <xdr:colOff>1400176</xdr:colOff>
      <xdr:row>2</xdr:row>
      <xdr:rowOff>1695450</xdr:rowOff>
    </xdr:to>
    <xdr:sp macro="" textlink="">
      <xdr:nvSpPr>
        <xdr:cNvPr id="4" name="Textfeld 3">
          <a:extLst>
            <a:ext uri="{FF2B5EF4-FFF2-40B4-BE49-F238E27FC236}">
              <a16:creationId xmlns:a16="http://schemas.microsoft.com/office/drawing/2014/main" id="{A492289D-C18C-4635-8748-D8D01D266D6A}"/>
            </a:ext>
          </a:extLst>
        </xdr:cNvPr>
        <xdr:cNvSpPr txBox="1"/>
      </xdr:nvSpPr>
      <xdr:spPr>
        <a:xfrm>
          <a:off x="2" y="695325"/>
          <a:ext cx="2009774"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Erfassen</a:t>
          </a:r>
          <a:r>
            <a:rPr lang="de-DE" sz="1100" baseline="0"/>
            <a:t> Sie hier alle Einnahmen aus dem operativen Geschäft. Also nur solche Dinge, die etwas mit Ihrem Geschäft zu tun haben. </a:t>
          </a:r>
          <a:br>
            <a:rPr lang="de-DE" sz="1100" baseline="0"/>
          </a:br>
          <a:br>
            <a:rPr lang="de-DE" sz="1100" baseline="0"/>
          </a:br>
          <a:r>
            <a:rPr lang="de-DE" sz="1100" baseline="0"/>
            <a:t>Siehe nebenstehende Liste</a:t>
          </a:r>
          <a:endParaRPr lang="de-DE" sz="1100"/>
        </a:p>
      </xdr:txBody>
    </xdr:sp>
    <xdr:clientData/>
  </xdr:twoCellAnchor>
  <xdr:twoCellAnchor editAs="oneCell">
    <xdr:from>
      <xdr:col>2</xdr:col>
      <xdr:colOff>4763</xdr:colOff>
      <xdr:row>2</xdr:row>
      <xdr:rowOff>0</xdr:rowOff>
    </xdr:from>
    <xdr:to>
      <xdr:col>2</xdr:col>
      <xdr:colOff>3439768</xdr:colOff>
      <xdr:row>2</xdr:row>
      <xdr:rowOff>2264898</xdr:rowOff>
    </xdr:to>
    <xdr:pic>
      <xdr:nvPicPr>
        <xdr:cNvPr id="5" name="Grafik 4">
          <a:extLst>
            <a:ext uri="{FF2B5EF4-FFF2-40B4-BE49-F238E27FC236}">
              <a16:creationId xmlns:a16="http://schemas.microsoft.com/office/drawing/2014/main" id="{0B841134-AE8C-4736-B8A6-51615526C81D}"/>
            </a:ext>
          </a:extLst>
        </xdr:cNvPr>
        <xdr:cNvPicPr>
          <a:picLocks noChangeAspect="1"/>
        </xdr:cNvPicPr>
      </xdr:nvPicPr>
      <xdr:blipFill>
        <a:blip xmlns:r="http://schemas.openxmlformats.org/officeDocument/2006/relationships" r:embed="rId2"/>
        <a:stretch>
          <a:fillRect/>
        </a:stretch>
      </xdr:blipFill>
      <xdr:spPr>
        <a:xfrm>
          <a:off x="2481263" y="509588"/>
          <a:ext cx="3435005" cy="2264898"/>
        </a:xfrm>
        <a:prstGeom prst="rect">
          <a:avLst/>
        </a:prstGeom>
      </xdr:spPr>
    </xdr:pic>
    <xdr:clientData/>
  </xdr:twoCellAnchor>
  <xdr:twoCellAnchor editAs="oneCell">
    <xdr:from>
      <xdr:col>4</xdr:col>
      <xdr:colOff>738187</xdr:colOff>
      <xdr:row>0</xdr:row>
      <xdr:rowOff>95250</xdr:rowOff>
    </xdr:from>
    <xdr:to>
      <xdr:col>5</xdr:col>
      <xdr:colOff>681147</xdr:colOff>
      <xdr:row>2</xdr:row>
      <xdr:rowOff>107949</xdr:rowOff>
    </xdr:to>
    <xdr:pic>
      <xdr:nvPicPr>
        <xdr:cNvPr id="6" name="Grafik 5">
          <a:hlinkClick xmlns:r="http://schemas.openxmlformats.org/officeDocument/2006/relationships" r:id="rId3"/>
          <a:extLst>
            <a:ext uri="{FF2B5EF4-FFF2-40B4-BE49-F238E27FC236}">
              <a16:creationId xmlns:a16="http://schemas.microsoft.com/office/drawing/2014/main" id="{61F185C5-000C-4677-BA75-6CDA44174A7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72487" y="95250"/>
          <a:ext cx="781160" cy="5222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600075</xdr:colOff>
      <xdr:row>2</xdr:row>
      <xdr:rowOff>95250</xdr:rowOff>
    </xdr:from>
    <xdr:to>
      <xdr:col>6</xdr:col>
      <xdr:colOff>1695450</xdr:colOff>
      <xdr:row>2</xdr:row>
      <xdr:rowOff>571500</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A689CD6B-6D09-4950-B55C-E5C65E4140A9}"/>
            </a:ext>
          </a:extLst>
        </xdr:cNvPr>
        <xdr:cNvSpPr/>
      </xdr:nvSpPr>
      <xdr:spPr>
        <a:xfrm>
          <a:off x="8543925" y="714375"/>
          <a:ext cx="1095375" cy="476250"/>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xdr:from>
      <xdr:col>5</xdr:col>
      <xdr:colOff>895350</xdr:colOff>
      <xdr:row>2</xdr:row>
      <xdr:rowOff>1581150</xdr:rowOff>
    </xdr:from>
    <xdr:to>
      <xdr:col>6</xdr:col>
      <xdr:colOff>1752600</xdr:colOff>
      <xdr:row>2</xdr:row>
      <xdr:rowOff>2000250</xdr:rowOff>
    </xdr:to>
    <xdr:sp macro="" textlink="">
      <xdr:nvSpPr>
        <xdr:cNvPr id="10" name="Rechteck: abgerundete Ecken 9">
          <a:hlinkClick xmlns:r="http://schemas.openxmlformats.org/officeDocument/2006/relationships" r:id="rId2"/>
          <a:extLst>
            <a:ext uri="{FF2B5EF4-FFF2-40B4-BE49-F238E27FC236}">
              <a16:creationId xmlns:a16="http://schemas.microsoft.com/office/drawing/2014/main" id="{809A3959-AD33-478B-B300-0F2FC61DF2EC}"/>
            </a:ext>
          </a:extLst>
        </xdr:cNvPr>
        <xdr:cNvSpPr/>
      </xdr:nvSpPr>
      <xdr:spPr>
        <a:xfrm>
          <a:off x="6953250" y="2581275"/>
          <a:ext cx="2743200" cy="419100"/>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00"/>
            <a:t>Link:</a:t>
          </a:r>
          <a:r>
            <a:rPr lang="de-DE" sz="1000" baseline="0"/>
            <a:t> amtliche Afa-Tabelle</a:t>
          </a:r>
          <a:endParaRPr lang="de-DE" sz="1000"/>
        </a:p>
      </xdr:txBody>
    </xdr:sp>
    <xdr:clientData/>
  </xdr:twoCellAnchor>
  <xdr:twoCellAnchor editAs="oneCell">
    <xdr:from>
      <xdr:col>0</xdr:col>
      <xdr:colOff>9525</xdr:colOff>
      <xdr:row>2</xdr:row>
      <xdr:rowOff>66675</xdr:rowOff>
    </xdr:from>
    <xdr:to>
      <xdr:col>4</xdr:col>
      <xdr:colOff>617719</xdr:colOff>
      <xdr:row>3</xdr:row>
      <xdr:rowOff>54680</xdr:rowOff>
    </xdr:to>
    <xdr:pic>
      <xdr:nvPicPr>
        <xdr:cNvPr id="12" name="Grafik 11">
          <a:extLst>
            <a:ext uri="{FF2B5EF4-FFF2-40B4-BE49-F238E27FC236}">
              <a16:creationId xmlns:a16="http://schemas.microsoft.com/office/drawing/2014/main" id="{4B3EAC52-3121-4229-BF12-F749F8E76C65}"/>
            </a:ext>
          </a:extLst>
        </xdr:cNvPr>
        <xdr:cNvPicPr>
          <a:picLocks noChangeAspect="1"/>
        </xdr:cNvPicPr>
      </xdr:nvPicPr>
      <xdr:blipFill>
        <a:blip xmlns:r="http://schemas.openxmlformats.org/officeDocument/2006/relationships" r:embed="rId3"/>
        <a:stretch>
          <a:fillRect/>
        </a:stretch>
      </xdr:blipFill>
      <xdr:spPr>
        <a:xfrm>
          <a:off x="9525" y="1066800"/>
          <a:ext cx="5761219" cy="2274005"/>
        </a:xfrm>
        <a:prstGeom prst="rect">
          <a:avLst/>
        </a:prstGeom>
      </xdr:spPr>
    </xdr:pic>
    <xdr:clientData/>
  </xdr:twoCellAnchor>
  <xdr:twoCellAnchor editAs="oneCell">
    <xdr:from>
      <xdr:col>6</xdr:col>
      <xdr:colOff>758849</xdr:colOff>
      <xdr:row>0</xdr:row>
      <xdr:rowOff>344498</xdr:rowOff>
    </xdr:from>
    <xdr:to>
      <xdr:col>6</xdr:col>
      <xdr:colOff>1540009</xdr:colOff>
      <xdr:row>1</xdr:row>
      <xdr:rowOff>439745</xdr:rowOff>
    </xdr:to>
    <xdr:pic>
      <xdr:nvPicPr>
        <xdr:cNvPr id="7" name="Grafik 6">
          <a:hlinkClick xmlns:r="http://schemas.openxmlformats.org/officeDocument/2006/relationships" r:id="rId4"/>
          <a:extLst>
            <a:ext uri="{FF2B5EF4-FFF2-40B4-BE49-F238E27FC236}">
              <a16:creationId xmlns:a16="http://schemas.microsoft.com/office/drawing/2014/main" id="{13D40C11-D9FF-4083-A05C-D5F0BD7734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078937" y="344498"/>
          <a:ext cx="781160" cy="519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647700</xdr:colOff>
      <xdr:row>1</xdr:row>
      <xdr:rowOff>238125</xdr:rowOff>
    </xdr:from>
    <xdr:to>
      <xdr:col>2</xdr:col>
      <xdr:colOff>1743075</xdr:colOff>
      <xdr:row>1</xdr:row>
      <xdr:rowOff>857250</xdr:rowOff>
    </xdr:to>
    <xdr:sp macro="" textlink="">
      <xdr:nvSpPr>
        <xdr:cNvPr id="5" name="Rechteck: abgerundete Ecken 4">
          <a:hlinkClick xmlns:r="http://schemas.openxmlformats.org/officeDocument/2006/relationships" r:id="rId1"/>
          <a:extLst>
            <a:ext uri="{FF2B5EF4-FFF2-40B4-BE49-F238E27FC236}">
              <a16:creationId xmlns:a16="http://schemas.microsoft.com/office/drawing/2014/main" id="{FEC7036A-C97A-476D-AF1F-06745E5B85A9}"/>
            </a:ext>
          </a:extLst>
        </xdr:cNvPr>
        <xdr:cNvSpPr/>
      </xdr:nvSpPr>
      <xdr:spPr>
        <a:xfrm>
          <a:off x="6496050" y="638175"/>
          <a:ext cx="1095375" cy="619125"/>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editAs="oneCell">
    <xdr:from>
      <xdr:col>2</xdr:col>
      <xdr:colOff>817561</xdr:colOff>
      <xdr:row>0</xdr:row>
      <xdr:rowOff>39689</xdr:rowOff>
    </xdr:from>
    <xdr:to>
      <xdr:col>2</xdr:col>
      <xdr:colOff>1597132</xdr:colOff>
      <xdr:row>1</xdr:row>
      <xdr:rowOff>168276</xdr:rowOff>
    </xdr:to>
    <xdr:pic>
      <xdr:nvPicPr>
        <xdr:cNvPr id="7" name="Grafik 6">
          <a:hlinkClick xmlns:r="http://schemas.openxmlformats.org/officeDocument/2006/relationships" r:id="rId2"/>
          <a:extLst>
            <a:ext uri="{FF2B5EF4-FFF2-40B4-BE49-F238E27FC236}">
              <a16:creationId xmlns:a16="http://schemas.microsoft.com/office/drawing/2014/main" id="{D2452481-9713-45FC-8107-0174874195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46899" y="39689"/>
          <a:ext cx="779571" cy="5286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1</xdr:row>
      <xdr:rowOff>276225</xdr:rowOff>
    </xdr:from>
    <xdr:to>
      <xdr:col>3</xdr:col>
      <xdr:colOff>0</xdr:colOff>
      <xdr:row>3</xdr:row>
      <xdr:rowOff>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D4B57207-22D7-451E-9E5C-371A8D257B21}"/>
            </a:ext>
          </a:extLst>
        </xdr:cNvPr>
        <xdr:cNvSpPr/>
      </xdr:nvSpPr>
      <xdr:spPr>
        <a:xfrm>
          <a:off x="5553075" y="704850"/>
          <a:ext cx="962025" cy="619125"/>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editAs="oneCell">
    <xdr:from>
      <xdr:col>2</xdr:col>
      <xdr:colOff>338137</xdr:colOff>
      <xdr:row>0</xdr:row>
      <xdr:rowOff>71437</xdr:rowOff>
    </xdr:from>
    <xdr:to>
      <xdr:col>2</xdr:col>
      <xdr:colOff>1120884</xdr:colOff>
      <xdr:row>1</xdr:row>
      <xdr:rowOff>166686</xdr:rowOff>
    </xdr:to>
    <xdr:pic>
      <xdr:nvPicPr>
        <xdr:cNvPr id="4" name="Grafik 3">
          <a:hlinkClick xmlns:r="http://schemas.openxmlformats.org/officeDocument/2006/relationships" r:id="rId2"/>
          <a:extLst>
            <a:ext uri="{FF2B5EF4-FFF2-40B4-BE49-F238E27FC236}">
              <a16:creationId xmlns:a16="http://schemas.microsoft.com/office/drawing/2014/main" id="{0C44B090-292C-46BA-996A-F5A916F872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91225" y="71437"/>
          <a:ext cx="782747" cy="5191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400050</xdr:colOff>
      <xdr:row>3</xdr:row>
      <xdr:rowOff>114300</xdr:rowOff>
    </xdr:from>
    <xdr:to>
      <xdr:col>10</xdr:col>
      <xdr:colOff>600075</xdr:colOff>
      <xdr:row>6</xdr:row>
      <xdr:rowOff>133350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2AB1B680-04F6-48D5-A6CE-411F999EE116}"/>
            </a:ext>
          </a:extLst>
        </xdr:cNvPr>
        <xdr:cNvSpPr/>
      </xdr:nvSpPr>
      <xdr:spPr>
        <a:xfrm>
          <a:off x="11315700" y="762000"/>
          <a:ext cx="962025" cy="619125"/>
        </a:xfrm>
        <a:prstGeom prst="roundRect">
          <a:avLst/>
        </a:prstGeom>
        <a:solidFill>
          <a:srgbClr val="009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Startseite</a:t>
          </a:r>
        </a:p>
      </xdr:txBody>
    </xdr:sp>
    <xdr:clientData/>
  </xdr:twoCellAnchor>
  <xdr:twoCellAnchor editAs="oneCell">
    <xdr:from>
      <xdr:col>9</xdr:col>
      <xdr:colOff>490537</xdr:colOff>
      <xdr:row>1</xdr:row>
      <xdr:rowOff>4762</xdr:rowOff>
    </xdr:from>
    <xdr:to>
      <xdr:col>10</xdr:col>
      <xdr:colOff>509697</xdr:colOff>
      <xdr:row>3</xdr:row>
      <xdr:rowOff>30161</xdr:rowOff>
    </xdr:to>
    <xdr:pic>
      <xdr:nvPicPr>
        <xdr:cNvPr id="4" name="Grafik 3">
          <a:hlinkClick xmlns:r="http://schemas.openxmlformats.org/officeDocument/2006/relationships" r:id="rId2"/>
          <a:extLst>
            <a:ext uri="{FF2B5EF4-FFF2-40B4-BE49-F238E27FC236}">
              <a16:creationId xmlns:a16="http://schemas.microsoft.com/office/drawing/2014/main" id="{7A80A852-2287-4B2C-B9C0-F665294402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82412" y="61912"/>
          <a:ext cx="781160" cy="52069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BF88-3638-4487-9995-FED811A2A9E8}">
  <dimension ref="A1:AD39"/>
  <sheetViews>
    <sheetView topLeftCell="B1" zoomScale="98" zoomScaleNormal="98" workbookViewId="0">
      <selection activeCell="E2" sqref="E2"/>
    </sheetView>
  </sheetViews>
  <sheetFormatPr baseColWidth="10" defaultRowHeight="15" x14ac:dyDescent="0.25"/>
  <cols>
    <col min="1" max="1" width="1.85546875" customWidth="1"/>
    <col min="2" max="2" width="57" customWidth="1"/>
  </cols>
  <sheetData>
    <row r="1" spans="1:30" ht="54.95" customHeight="1" x14ac:dyDescent="0.45">
      <c r="A1" s="2"/>
      <c r="B1" s="1"/>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8.75" x14ac:dyDescent="0.3">
      <c r="A3" s="2"/>
      <c r="B3" s="3"/>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8.75" x14ac:dyDescent="0.3">
      <c r="A6" s="2"/>
      <c r="B6" s="3"/>
      <c r="C6" s="2"/>
      <c r="D6" s="2"/>
      <c r="E6" s="2"/>
      <c r="F6" s="2"/>
      <c r="G6" s="2"/>
      <c r="H6" s="2"/>
      <c r="I6" s="2"/>
      <c r="J6" s="2"/>
      <c r="K6" s="2"/>
      <c r="L6" s="2"/>
      <c r="M6" s="2"/>
      <c r="N6" s="2"/>
      <c r="O6" s="2"/>
      <c r="P6" s="2"/>
      <c r="Q6" s="2"/>
      <c r="R6" s="2"/>
      <c r="S6" s="2"/>
      <c r="T6" s="2"/>
      <c r="U6" s="2"/>
      <c r="V6" s="2"/>
      <c r="W6" s="2"/>
      <c r="X6" s="2"/>
      <c r="Y6" s="2"/>
      <c r="Z6" s="2"/>
      <c r="AA6" s="2"/>
      <c r="AB6" s="2"/>
      <c r="AC6" s="2"/>
      <c r="AD6" s="2"/>
    </row>
    <row r="7" spans="1:30"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25">
      <c r="O39" s="2"/>
      <c r="P39" s="2"/>
      <c r="Q39" s="2"/>
      <c r="R39" s="2"/>
      <c r="S39" s="2"/>
      <c r="T39" s="2"/>
      <c r="U39" s="2"/>
      <c r="V39" s="2"/>
      <c r="W39" s="2"/>
      <c r="X39" s="2"/>
      <c r="Y39" s="2"/>
      <c r="Z39" s="2"/>
      <c r="AA39" s="2"/>
      <c r="AB39" s="2"/>
      <c r="AC39" s="2"/>
      <c r="AD39" s="2"/>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2BF4-1EEA-4E92-A64C-AEE55CEE0918}">
  <dimension ref="A1:AA62"/>
  <sheetViews>
    <sheetView tabSelected="1" workbookViewId="0">
      <selection activeCell="B1" sqref="B1"/>
    </sheetView>
  </sheetViews>
  <sheetFormatPr baseColWidth="10" defaultRowHeight="15" x14ac:dyDescent="0.25"/>
  <cols>
    <col min="1" max="1" width="1.85546875" customWidth="1"/>
    <col min="2" max="2" width="57" customWidth="1"/>
  </cols>
  <sheetData>
    <row r="1" spans="1:27" ht="54.95" customHeight="1" x14ac:dyDescent="0.45">
      <c r="A1" s="2"/>
      <c r="B1" s="1" t="s">
        <v>0</v>
      </c>
      <c r="C1" s="2"/>
      <c r="D1" s="2"/>
      <c r="E1" s="2"/>
      <c r="F1" s="2"/>
      <c r="G1" s="2"/>
      <c r="H1" s="2"/>
      <c r="I1" s="2"/>
      <c r="J1" s="2"/>
      <c r="K1" s="2"/>
      <c r="L1" s="2"/>
      <c r="M1" s="2"/>
      <c r="N1" s="2"/>
      <c r="O1" s="2"/>
      <c r="P1" s="2"/>
      <c r="Q1" s="2"/>
      <c r="R1" s="2"/>
      <c r="S1" s="2"/>
      <c r="T1" s="2"/>
      <c r="U1" s="2"/>
      <c r="V1" s="2"/>
      <c r="W1" s="2"/>
      <c r="X1" s="2"/>
      <c r="Y1" s="2"/>
      <c r="Z1" s="2"/>
      <c r="AA1" s="2"/>
    </row>
    <row r="2" spans="1:27" x14ac:dyDescent="0.25">
      <c r="A2" s="2"/>
      <c r="B2" s="2"/>
      <c r="C2" s="2"/>
      <c r="D2" s="2"/>
      <c r="E2" s="2"/>
      <c r="F2" s="2"/>
      <c r="G2" s="2"/>
      <c r="H2" s="2"/>
      <c r="I2" s="2"/>
      <c r="J2" s="2"/>
      <c r="K2" s="2"/>
      <c r="L2" s="2"/>
      <c r="M2" s="2"/>
      <c r="N2" s="2"/>
      <c r="O2" s="2"/>
      <c r="P2" s="2"/>
      <c r="Q2" s="2"/>
      <c r="R2" s="2"/>
      <c r="S2" s="2"/>
      <c r="T2" s="2"/>
      <c r="U2" s="2"/>
      <c r="V2" s="2"/>
      <c r="W2" s="2"/>
      <c r="X2" s="2"/>
      <c r="Y2" s="2"/>
      <c r="Z2" s="2"/>
      <c r="AA2" s="2"/>
    </row>
    <row r="3" spans="1:27" ht="18.75" x14ac:dyDescent="0.3">
      <c r="A3" s="2"/>
      <c r="B3" s="3" t="s">
        <v>1</v>
      </c>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2"/>
      <c r="D4" s="2"/>
      <c r="E4" s="2"/>
      <c r="F4" s="2"/>
      <c r="G4" s="2"/>
      <c r="H4" s="2"/>
      <c r="I4" s="2"/>
      <c r="J4" s="2"/>
      <c r="K4" s="2"/>
      <c r="L4" s="2"/>
      <c r="M4" s="2"/>
      <c r="N4" s="2"/>
      <c r="O4" s="2"/>
      <c r="P4" s="2"/>
      <c r="Q4" s="2"/>
      <c r="R4" s="2"/>
      <c r="S4" s="2"/>
      <c r="T4" s="2"/>
      <c r="U4" s="2"/>
      <c r="V4" s="2"/>
      <c r="W4" s="2"/>
      <c r="X4" s="2"/>
      <c r="Y4" s="2"/>
      <c r="Z4" s="2"/>
      <c r="AA4" s="2"/>
    </row>
    <row r="5" spans="1:27" x14ac:dyDescent="0.25">
      <c r="A5" s="2"/>
      <c r="B5" s="2"/>
      <c r="C5" s="2"/>
      <c r="D5" s="2"/>
      <c r="E5" s="2"/>
      <c r="F5" s="2"/>
      <c r="G5" s="2"/>
      <c r="H5" s="2"/>
      <c r="I5" s="2"/>
      <c r="J5" s="2"/>
      <c r="K5" s="2"/>
      <c r="L5" s="2"/>
      <c r="M5" s="2"/>
      <c r="N5" s="2"/>
      <c r="O5" s="2"/>
      <c r="P5" s="2"/>
      <c r="Q5" s="2"/>
      <c r="R5" s="2"/>
      <c r="S5" s="2"/>
      <c r="T5" s="2"/>
      <c r="U5" s="2"/>
      <c r="V5" s="2"/>
      <c r="W5" s="2"/>
      <c r="X5" s="2"/>
      <c r="Y5" s="2"/>
      <c r="Z5" s="2"/>
      <c r="AA5" s="2"/>
    </row>
    <row r="6" spans="1:27" ht="18.75" x14ac:dyDescent="0.3">
      <c r="A6" s="2"/>
      <c r="B6" s="3"/>
      <c r="C6" s="2"/>
      <c r="D6" s="2"/>
      <c r="E6" s="2"/>
      <c r="F6" s="2"/>
      <c r="G6" s="2"/>
      <c r="H6" s="2"/>
      <c r="I6" s="2"/>
      <c r="J6" s="2"/>
      <c r="K6" s="2"/>
      <c r="L6" s="2"/>
      <c r="M6" s="2"/>
      <c r="N6" s="2"/>
      <c r="O6" s="2"/>
      <c r="P6" s="2"/>
      <c r="Q6" s="2"/>
      <c r="R6" s="2"/>
      <c r="S6" s="2"/>
      <c r="T6" s="2"/>
      <c r="U6" s="2"/>
      <c r="V6" s="2"/>
      <c r="W6" s="2"/>
      <c r="X6" s="2"/>
      <c r="Y6" s="2"/>
      <c r="Z6" s="2"/>
      <c r="AA6" s="2"/>
    </row>
    <row r="7" spans="1:27" x14ac:dyDescent="0.25">
      <c r="A7" s="2"/>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2"/>
      <c r="B8" s="2"/>
      <c r="C8" s="2"/>
      <c r="D8" s="2"/>
      <c r="E8" s="2"/>
      <c r="F8" s="2"/>
      <c r="G8" s="2"/>
      <c r="H8" s="2"/>
      <c r="I8" s="2"/>
      <c r="J8" s="2"/>
      <c r="K8" s="2"/>
      <c r="L8" s="2"/>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955E-9DA1-43CF-A121-EFAEA8438420}">
  <dimension ref="A1:X46"/>
  <sheetViews>
    <sheetView workbookViewId="0">
      <pane ySplit="3" topLeftCell="A4" activePane="bottomLeft" state="frozen"/>
      <selection pane="bottomLeft" activeCell="G3" sqref="G3"/>
    </sheetView>
  </sheetViews>
  <sheetFormatPr baseColWidth="10" defaultColWidth="12" defaultRowHeight="15" x14ac:dyDescent="0.25"/>
  <cols>
    <col min="1" max="1" width="9.140625" bestFit="1" customWidth="1"/>
    <col min="2" max="2" width="12.7109375" customWidth="1"/>
    <col min="3" max="3" width="14" bestFit="1" customWidth="1"/>
    <col min="4" max="4" width="29.28515625" customWidth="1"/>
  </cols>
  <sheetData>
    <row r="1" spans="1:24" ht="39.75" customHeight="1" x14ac:dyDescent="0.35">
      <c r="A1" s="12" t="s">
        <v>22</v>
      </c>
      <c r="B1" s="2"/>
      <c r="C1" s="2"/>
      <c r="D1" s="2"/>
      <c r="E1" s="2"/>
      <c r="F1" s="2"/>
      <c r="G1" s="2"/>
      <c r="H1" s="2"/>
      <c r="I1" s="2"/>
      <c r="J1" s="2"/>
      <c r="K1" s="2"/>
      <c r="L1" s="2"/>
      <c r="M1" s="2"/>
      <c r="N1" s="2"/>
      <c r="O1" s="2"/>
      <c r="P1" s="2"/>
      <c r="Q1" s="2"/>
      <c r="R1" s="2"/>
      <c r="S1" s="2"/>
      <c r="T1" s="2"/>
      <c r="U1" s="2"/>
      <c r="V1" s="2"/>
      <c r="W1" s="2"/>
      <c r="X1" s="2"/>
    </row>
    <row r="2" spans="1:24" x14ac:dyDescent="0.25">
      <c r="A2" s="2"/>
      <c r="B2" s="2"/>
      <c r="C2" s="2"/>
      <c r="D2" s="2"/>
      <c r="E2" s="2"/>
      <c r="F2" s="2"/>
      <c r="G2" s="2"/>
      <c r="H2" s="2"/>
      <c r="I2" s="2"/>
      <c r="J2" s="2"/>
      <c r="K2" s="2"/>
      <c r="L2" s="2"/>
      <c r="M2" s="2"/>
      <c r="N2" s="2"/>
      <c r="O2" s="2"/>
      <c r="P2" s="2"/>
      <c r="Q2" s="2"/>
      <c r="R2" s="2"/>
      <c r="S2" s="2"/>
      <c r="T2" s="2"/>
      <c r="U2" s="2"/>
      <c r="V2" s="2"/>
      <c r="W2" s="2"/>
      <c r="X2" s="2"/>
    </row>
    <row r="3" spans="1:24" ht="111.75" customHeight="1" x14ac:dyDescent="0.25">
      <c r="A3" s="4" t="s">
        <v>2</v>
      </c>
      <c r="B3" s="4" t="s">
        <v>3</v>
      </c>
      <c r="C3" s="11" t="s">
        <v>4</v>
      </c>
      <c r="D3" s="5" t="s">
        <v>5</v>
      </c>
      <c r="E3" s="6" t="s">
        <v>6</v>
      </c>
      <c r="F3" s="7" t="s">
        <v>7</v>
      </c>
      <c r="G3" s="6" t="s">
        <v>8</v>
      </c>
      <c r="H3" s="2"/>
      <c r="I3" s="2"/>
      <c r="J3" s="2"/>
      <c r="K3" s="2"/>
      <c r="L3" s="2"/>
      <c r="M3" s="2"/>
      <c r="N3" s="2"/>
      <c r="O3" s="2"/>
      <c r="P3" s="2"/>
      <c r="Q3" s="2"/>
      <c r="R3" s="2"/>
      <c r="S3" s="2"/>
      <c r="T3" s="2"/>
      <c r="U3" s="2"/>
      <c r="V3" s="2"/>
      <c r="W3" s="2"/>
      <c r="X3" s="2"/>
    </row>
    <row r="4" spans="1:24" x14ac:dyDescent="0.25">
      <c r="A4" s="2">
        <v>1</v>
      </c>
      <c r="B4" s="8">
        <v>43115</v>
      </c>
      <c r="C4" s="8" t="s">
        <v>9</v>
      </c>
      <c r="D4" s="2" t="s">
        <v>10</v>
      </c>
      <c r="E4" s="9">
        <f>4*1190</f>
        <v>4760</v>
      </c>
      <c r="F4" s="10">
        <v>0.19</v>
      </c>
      <c r="G4" s="9">
        <f>E4/(1+F4)</f>
        <v>4000</v>
      </c>
      <c r="H4" s="2"/>
      <c r="I4" s="2"/>
      <c r="J4" s="2"/>
      <c r="K4" s="2"/>
      <c r="L4" s="2"/>
      <c r="M4" s="2"/>
      <c r="N4" s="2"/>
      <c r="O4" s="2"/>
      <c r="P4" s="2"/>
      <c r="Q4" s="2"/>
      <c r="R4" s="2"/>
      <c r="S4" s="2"/>
      <c r="T4" s="2"/>
      <c r="U4" s="2"/>
      <c r="V4" s="2"/>
      <c r="W4" s="2"/>
      <c r="X4" s="2"/>
    </row>
    <row r="5" spans="1:24" x14ac:dyDescent="0.25">
      <c r="A5" s="2">
        <v>2</v>
      </c>
      <c r="B5" s="8">
        <v>43146</v>
      </c>
      <c r="C5" s="8" t="s">
        <v>11</v>
      </c>
      <c r="D5" s="2" t="s">
        <v>10</v>
      </c>
      <c r="E5" s="9">
        <f t="shared" ref="E5:E15" si="0">4*1190</f>
        <v>4760</v>
      </c>
      <c r="F5" s="10">
        <v>0.19</v>
      </c>
      <c r="G5" s="9">
        <f t="shared" ref="G5:G15" si="1">E5/(1+F5)</f>
        <v>4000</v>
      </c>
      <c r="H5" s="2"/>
      <c r="I5" s="2"/>
      <c r="J5" s="2"/>
      <c r="K5" s="2"/>
      <c r="L5" s="2"/>
      <c r="M5" s="2"/>
      <c r="N5" s="2"/>
      <c r="O5" s="2"/>
      <c r="P5" s="2"/>
      <c r="Q5" s="2"/>
      <c r="R5" s="2"/>
      <c r="S5" s="2"/>
      <c r="T5" s="2"/>
      <c r="U5" s="2"/>
      <c r="V5" s="2"/>
      <c r="W5" s="2"/>
      <c r="X5" s="2"/>
    </row>
    <row r="6" spans="1:24" x14ac:dyDescent="0.25">
      <c r="A6" s="2">
        <v>3</v>
      </c>
      <c r="B6" s="8">
        <f>+B5+30</f>
        <v>43176</v>
      </c>
      <c r="C6" s="8" t="s">
        <v>12</v>
      </c>
      <c r="D6" s="2" t="s">
        <v>10</v>
      </c>
      <c r="E6" s="9">
        <f t="shared" si="0"/>
        <v>4760</v>
      </c>
      <c r="F6" s="10">
        <v>0.19</v>
      </c>
      <c r="G6" s="9">
        <f t="shared" si="1"/>
        <v>4000</v>
      </c>
      <c r="H6" s="2"/>
      <c r="I6" s="2"/>
      <c r="J6" s="2"/>
      <c r="K6" s="2"/>
      <c r="L6" s="2"/>
      <c r="M6" s="2"/>
      <c r="N6" s="2"/>
      <c r="O6" s="2"/>
      <c r="P6" s="2"/>
      <c r="Q6" s="2"/>
      <c r="R6" s="2"/>
      <c r="S6" s="2"/>
      <c r="T6" s="2"/>
      <c r="U6" s="2"/>
      <c r="V6" s="2"/>
      <c r="W6" s="2"/>
      <c r="X6" s="2"/>
    </row>
    <row r="7" spans="1:24" x14ac:dyDescent="0.25">
      <c r="A7" s="2">
        <v>4</v>
      </c>
      <c r="B7" s="8">
        <f t="shared" ref="B7:B15" si="2">+B6+30</f>
        <v>43206</v>
      </c>
      <c r="C7" s="8" t="s">
        <v>13</v>
      </c>
      <c r="D7" s="2" t="s">
        <v>10</v>
      </c>
      <c r="E7" s="9">
        <f t="shared" si="0"/>
        <v>4760</v>
      </c>
      <c r="F7" s="10">
        <v>0.19</v>
      </c>
      <c r="G7" s="9">
        <f t="shared" si="1"/>
        <v>4000</v>
      </c>
      <c r="H7" s="2"/>
      <c r="I7" s="2"/>
      <c r="J7" s="2"/>
      <c r="K7" s="2"/>
      <c r="L7" s="2"/>
      <c r="M7" s="2"/>
      <c r="N7" s="2"/>
      <c r="O7" s="2"/>
      <c r="P7" s="2"/>
      <c r="Q7" s="2"/>
      <c r="R7" s="2"/>
      <c r="S7" s="2"/>
      <c r="T7" s="2"/>
      <c r="U7" s="2"/>
      <c r="V7" s="2"/>
      <c r="W7" s="2"/>
      <c r="X7" s="2"/>
    </row>
    <row r="8" spans="1:24" x14ac:dyDescent="0.25">
      <c r="A8" s="2">
        <v>5</v>
      </c>
      <c r="B8" s="8">
        <f t="shared" si="2"/>
        <v>43236</v>
      </c>
      <c r="C8" s="8" t="s">
        <v>14</v>
      </c>
      <c r="D8" s="2" t="s">
        <v>10</v>
      </c>
      <c r="E8" s="9">
        <f t="shared" si="0"/>
        <v>4760</v>
      </c>
      <c r="F8" s="10">
        <v>0.19</v>
      </c>
      <c r="G8" s="9">
        <f t="shared" si="1"/>
        <v>4000</v>
      </c>
      <c r="H8" s="2"/>
      <c r="I8" s="2"/>
      <c r="J8" s="2"/>
      <c r="K8" s="2"/>
      <c r="L8" s="2"/>
      <c r="M8" s="2"/>
      <c r="N8" s="2"/>
      <c r="O8" s="2"/>
      <c r="P8" s="2"/>
      <c r="Q8" s="2"/>
      <c r="R8" s="2"/>
      <c r="S8" s="2"/>
      <c r="T8" s="2"/>
      <c r="U8" s="2"/>
      <c r="V8" s="2"/>
      <c r="W8" s="2"/>
      <c r="X8" s="2"/>
    </row>
    <row r="9" spans="1:24" x14ac:dyDescent="0.25">
      <c r="A9" s="2">
        <v>6</v>
      </c>
      <c r="B9" s="8">
        <f t="shared" si="2"/>
        <v>43266</v>
      </c>
      <c r="C9" s="8" t="s">
        <v>15</v>
      </c>
      <c r="D9" s="2" t="s">
        <v>10</v>
      </c>
      <c r="E9" s="9">
        <f t="shared" si="0"/>
        <v>4760</v>
      </c>
      <c r="F9" s="10">
        <v>0.19</v>
      </c>
      <c r="G9" s="9">
        <f t="shared" si="1"/>
        <v>4000</v>
      </c>
      <c r="H9" s="2"/>
      <c r="I9" s="2"/>
      <c r="J9" s="2"/>
      <c r="K9" s="2"/>
      <c r="L9" s="2"/>
      <c r="M9" s="2"/>
      <c r="N9" s="2"/>
      <c r="O9" s="2"/>
      <c r="P9" s="2"/>
      <c r="Q9" s="2"/>
      <c r="R9" s="2"/>
      <c r="S9" s="2"/>
      <c r="T9" s="2"/>
      <c r="U9" s="2"/>
      <c r="V9" s="2"/>
      <c r="W9" s="2"/>
      <c r="X9" s="2"/>
    </row>
    <row r="10" spans="1:24" x14ac:dyDescent="0.25">
      <c r="A10" s="2">
        <v>7</v>
      </c>
      <c r="B10" s="8">
        <f t="shared" si="2"/>
        <v>43296</v>
      </c>
      <c r="C10" s="8" t="s">
        <v>16</v>
      </c>
      <c r="D10" s="2" t="s">
        <v>10</v>
      </c>
      <c r="E10" s="9">
        <f t="shared" si="0"/>
        <v>4760</v>
      </c>
      <c r="F10" s="10">
        <v>0.19</v>
      </c>
      <c r="G10" s="9">
        <f t="shared" si="1"/>
        <v>4000</v>
      </c>
      <c r="H10" s="2"/>
      <c r="I10" s="2"/>
      <c r="J10" s="2"/>
      <c r="K10" s="2"/>
      <c r="L10" s="2"/>
      <c r="M10" s="2"/>
      <c r="N10" s="2"/>
      <c r="O10" s="2"/>
      <c r="P10" s="2"/>
      <c r="Q10" s="2"/>
      <c r="R10" s="2"/>
      <c r="S10" s="2"/>
      <c r="T10" s="2"/>
      <c r="U10" s="2"/>
      <c r="V10" s="2"/>
      <c r="W10" s="2"/>
      <c r="X10" s="2"/>
    </row>
    <row r="11" spans="1:24" x14ac:dyDescent="0.25">
      <c r="A11" s="2">
        <v>8</v>
      </c>
      <c r="B11" s="8">
        <f t="shared" si="2"/>
        <v>43326</v>
      </c>
      <c r="C11" s="8" t="s">
        <v>17</v>
      </c>
      <c r="D11" s="2" t="s">
        <v>10</v>
      </c>
      <c r="E11" s="9">
        <f t="shared" si="0"/>
        <v>4760</v>
      </c>
      <c r="F11" s="10">
        <v>0.19</v>
      </c>
      <c r="G11" s="9">
        <f t="shared" si="1"/>
        <v>4000</v>
      </c>
      <c r="H11" s="2"/>
      <c r="I11" s="2"/>
      <c r="J11" s="2"/>
      <c r="K11" s="2"/>
      <c r="L11" s="2"/>
      <c r="M11" s="2"/>
      <c r="N11" s="2"/>
      <c r="O11" s="2"/>
      <c r="P11" s="2"/>
      <c r="Q11" s="2"/>
      <c r="R11" s="2"/>
      <c r="S11" s="2"/>
      <c r="T11" s="2"/>
      <c r="U11" s="2"/>
      <c r="V11" s="2"/>
      <c r="W11" s="2"/>
      <c r="X11" s="2"/>
    </row>
    <row r="12" spans="1:24" x14ac:dyDescent="0.25">
      <c r="A12" s="2">
        <v>9</v>
      </c>
      <c r="B12" s="8">
        <f t="shared" si="2"/>
        <v>43356</v>
      </c>
      <c r="C12" s="8" t="s">
        <v>18</v>
      </c>
      <c r="D12" s="2" t="s">
        <v>10</v>
      </c>
      <c r="E12" s="9">
        <f t="shared" si="0"/>
        <v>4760</v>
      </c>
      <c r="F12" s="10">
        <v>0.19</v>
      </c>
      <c r="G12" s="9">
        <f t="shared" si="1"/>
        <v>4000</v>
      </c>
      <c r="H12" s="2"/>
      <c r="I12" s="2"/>
      <c r="J12" s="2"/>
      <c r="K12" s="2"/>
      <c r="L12" s="2"/>
      <c r="M12" s="2"/>
      <c r="N12" s="2"/>
      <c r="O12" s="2"/>
      <c r="P12" s="2"/>
      <c r="Q12" s="2"/>
      <c r="R12" s="2"/>
      <c r="S12" s="2"/>
      <c r="T12" s="2"/>
      <c r="U12" s="2"/>
      <c r="V12" s="2"/>
      <c r="W12" s="2"/>
      <c r="X12" s="2"/>
    </row>
    <row r="13" spans="1:24" x14ac:dyDescent="0.25">
      <c r="A13" s="2">
        <v>10</v>
      </c>
      <c r="B13" s="8">
        <f t="shared" si="2"/>
        <v>43386</v>
      </c>
      <c r="C13" s="8" t="s">
        <v>19</v>
      </c>
      <c r="D13" s="2" t="s">
        <v>10</v>
      </c>
      <c r="E13" s="9">
        <f t="shared" si="0"/>
        <v>4760</v>
      </c>
      <c r="F13" s="10">
        <v>0.19</v>
      </c>
      <c r="G13" s="9">
        <f t="shared" si="1"/>
        <v>4000</v>
      </c>
      <c r="H13" s="2"/>
      <c r="I13" s="2"/>
      <c r="J13" s="2"/>
      <c r="K13" s="2"/>
      <c r="L13" s="2"/>
      <c r="M13" s="2"/>
      <c r="N13" s="2"/>
      <c r="O13" s="2"/>
      <c r="P13" s="2"/>
      <c r="Q13" s="2"/>
      <c r="R13" s="2"/>
      <c r="S13" s="2"/>
      <c r="T13" s="2"/>
      <c r="U13" s="2"/>
      <c r="V13" s="2"/>
      <c r="W13" s="2"/>
      <c r="X13" s="2"/>
    </row>
    <row r="14" spans="1:24" x14ac:dyDescent="0.25">
      <c r="A14" s="2">
        <v>11</v>
      </c>
      <c r="B14" s="8">
        <f t="shared" si="2"/>
        <v>43416</v>
      </c>
      <c r="C14" s="8" t="s">
        <v>20</v>
      </c>
      <c r="D14" s="2" t="s">
        <v>10</v>
      </c>
      <c r="E14" s="9">
        <f t="shared" si="0"/>
        <v>4760</v>
      </c>
      <c r="F14" s="10">
        <v>0.19</v>
      </c>
      <c r="G14" s="9">
        <f t="shared" si="1"/>
        <v>4000</v>
      </c>
      <c r="H14" s="2"/>
      <c r="I14" s="2"/>
      <c r="J14" s="2"/>
      <c r="K14" s="2"/>
      <c r="L14" s="2"/>
      <c r="M14" s="2"/>
      <c r="N14" s="2"/>
      <c r="O14" s="2"/>
      <c r="P14" s="2"/>
      <c r="Q14" s="2"/>
      <c r="R14" s="2"/>
      <c r="S14" s="2"/>
      <c r="T14" s="2"/>
      <c r="U14" s="2"/>
      <c r="V14" s="2"/>
      <c r="W14" s="2"/>
      <c r="X14" s="2"/>
    </row>
    <row r="15" spans="1:24" x14ac:dyDescent="0.25">
      <c r="A15" s="2">
        <v>12</v>
      </c>
      <c r="B15" s="8">
        <f t="shared" si="2"/>
        <v>43446</v>
      </c>
      <c r="C15" s="8" t="s">
        <v>21</v>
      </c>
      <c r="D15" s="2" t="s">
        <v>10</v>
      </c>
      <c r="E15" s="9">
        <f t="shared" si="0"/>
        <v>4760</v>
      </c>
      <c r="F15" s="10">
        <v>0.19</v>
      </c>
      <c r="G15" s="9">
        <f t="shared" si="1"/>
        <v>4000</v>
      </c>
      <c r="H15" s="2"/>
      <c r="I15" s="2"/>
      <c r="J15" s="2"/>
      <c r="K15" s="2"/>
      <c r="L15" s="2"/>
      <c r="M15" s="2"/>
      <c r="N15" s="2"/>
      <c r="O15" s="2"/>
      <c r="P15" s="2"/>
      <c r="Q15" s="2"/>
      <c r="R15" s="2"/>
      <c r="S15" s="2"/>
      <c r="T15" s="2"/>
      <c r="U15" s="2"/>
      <c r="V15" s="2"/>
      <c r="W15" s="2"/>
      <c r="X15" s="2"/>
    </row>
    <row r="16" spans="1:24"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x14ac:dyDescent="0.25">
      <c r="A17" s="2"/>
      <c r="B17" s="2"/>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row>
  </sheetData>
  <pageMargins left="0.7" right="0.7" top="0.78740157499999996" bottom="0.78740157499999996"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CCCC-4B74-4A47-8F30-1400757DD1E4}">
  <dimension ref="A1:H64"/>
  <sheetViews>
    <sheetView workbookViewId="0">
      <pane ySplit="3" topLeftCell="A4" activePane="bottomLeft" state="frozen"/>
      <selection pane="bottomLeft" activeCell="D3" sqref="D3"/>
    </sheetView>
  </sheetViews>
  <sheetFormatPr baseColWidth="10" defaultColWidth="12" defaultRowHeight="15" x14ac:dyDescent="0.25"/>
  <cols>
    <col min="1" max="1" width="9.140625" bestFit="1" customWidth="1"/>
    <col min="2" max="2" width="26.28515625" customWidth="1"/>
    <col min="3" max="3" width="63.28515625" customWidth="1"/>
  </cols>
  <sheetData>
    <row r="1" spans="1:8" ht="25.5" customHeight="1" x14ac:dyDescent="0.35">
      <c r="A1" s="12" t="s">
        <v>23</v>
      </c>
      <c r="B1" s="2"/>
      <c r="C1" s="2"/>
      <c r="D1" s="2"/>
      <c r="E1" s="2"/>
      <c r="F1" s="2"/>
      <c r="G1" s="2"/>
      <c r="H1" s="2"/>
    </row>
    <row r="2" spans="1:8" x14ac:dyDescent="0.25">
      <c r="A2" s="2"/>
      <c r="B2" s="2"/>
      <c r="C2" s="2"/>
      <c r="D2" s="2"/>
      <c r="E2" s="2"/>
      <c r="F2" s="2"/>
      <c r="G2" s="2"/>
      <c r="H2" s="2"/>
    </row>
    <row r="3" spans="1:8" ht="203.25" customHeight="1" x14ac:dyDescent="0.25">
      <c r="A3" s="4" t="s">
        <v>2</v>
      </c>
      <c r="B3" s="4" t="s">
        <v>3</v>
      </c>
      <c r="C3" s="5" t="s">
        <v>5</v>
      </c>
      <c r="D3" s="6" t="s">
        <v>6</v>
      </c>
      <c r="E3" s="7" t="s">
        <v>7</v>
      </c>
      <c r="F3" s="6" t="s">
        <v>8</v>
      </c>
      <c r="G3" s="2"/>
      <c r="H3" s="2"/>
    </row>
    <row r="4" spans="1:8" x14ac:dyDescent="0.25">
      <c r="A4" s="2">
        <v>1</v>
      </c>
      <c r="B4" s="8">
        <v>43115</v>
      </c>
      <c r="C4" s="2" t="s">
        <v>24</v>
      </c>
      <c r="D4" s="9">
        <v>357</v>
      </c>
      <c r="E4" s="10">
        <v>0.19</v>
      </c>
      <c r="F4" s="9">
        <v>300</v>
      </c>
      <c r="G4" s="2"/>
      <c r="H4" s="2"/>
    </row>
    <row r="5" spans="1:8" x14ac:dyDescent="0.25">
      <c r="A5" s="2">
        <v>2</v>
      </c>
      <c r="B5" s="8">
        <v>43146</v>
      </c>
      <c r="C5" s="2" t="s">
        <v>24</v>
      </c>
      <c r="D5" s="9">
        <v>357</v>
      </c>
      <c r="E5" s="10">
        <v>0.19</v>
      </c>
      <c r="F5" s="9">
        <v>300</v>
      </c>
      <c r="G5" s="2"/>
      <c r="H5" s="2"/>
    </row>
    <row r="6" spans="1:8" x14ac:dyDescent="0.25">
      <c r="A6" s="2">
        <v>3</v>
      </c>
      <c r="B6" s="8">
        <v>43176</v>
      </c>
      <c r="C6" s="2" t="s">
        <v>24</v>
      </c>
      <c r="D6" s="9">
        <v>357</v>
      </c>
      <c r="E6" s="10">
        <v>0.19</v>
      </c>
      <c r="F6" s="9">
        <v>300</v>
      </c>
      <c r="G6" s="2"/>
      <c r="H6" s="2"/>
    </row>
    <row r="7" spans="1:8" x14ac:dyDescent="0.25">
      <c r="A7" s="2">
        <v>4</v>
      </c>
      <c r="B7" s="8">
        <v>43206</v>
      </c>
      <c r="C7" s="2" t="s">
        <v>24</v>
      </c>
      <c r="D7" s="9">
        <v>357</v>
      </c>
      <c r="E7" s="10">
        <v>0.19</v>
      </c>
      <c r="F7" s="9">
        <v>300</v>
      </c>
      <c r="G7" s="2"/>
      <c r="H7" s="2"/>
    </row>
    <row r="8" spans="1:8" x14ac:dyDescent="0.25">
      <c r="A8" s="2">
        <v>5</v>
      </c>
      <c r="B8" s="8">
        <v>43236</v>
      </c>
      <c r="C8" s="2" t="s">
        <v>24</v>
      </c>
      <c r="D8" s="9">
        <v>357</v>
      </c>
      <c r="E8" s="10">
        <v>0.19</v>
      </c>
      <c r="F8" s="9">
        <v>300</v>
      </c>
      <c r="G8" s="2"/>
      <c r="H8" s="2"/>
    </row>
    <row r="9" spans="1:8" x14ac:dyDescent="0.25">
      <c r="A9" s="2">
        <v>6</v>
      </c>
      <c r="B9" s="8">
        <v>43266</v>
      </c>
      <c r="C9" s="2" t="s">
        <v>24</v>
      </c>
      <c r="D9" s="9">
        <v>357</v>
      </c>
      <c r="E9" s="10">
        <v>0.19</v>
      </c>
      <c r="F9" s="9">
        <v>300</v>
      </c>
      <c r="G9" s="2"/>
      <c r="H9" s="2"/>
    </row>
    <row r="10" spans="1:8" x14ac:dyDescent="0.25">
      <c r="A10" s="2">
        <v>7</v>
      </c>
      <c r="B10" s="8">
        <v>43296</v>
      </c>
      <c r="C10" s="2" t="s">
        <v>24</v>
      </c>
      <c r="D10" s="9">
        <v>357</v>
      </c>
      <c r="E10" s="10">
        <v>0.19</v>
      </c>
      <c r="F10" s="9">
        <v>300</v>
      </c>
      <c r="G10" s="2"/>
      <c r="H10" s="2"/>
    </row>
    <row r="11" spans="1:8" x14ac:dyDescent="0.25">
      <c r="A11" s="2">
        <v>8</v>
      </c>
      <c r="B11" s="8">
        <v>43326</v>
      </c>
      <c r="C11" s="2" t="s">
        <v>24</v>
      </c>
      <c r="D11" s="9">
        <v>357</v>
      </c>
      <c r="E11" s="10">
        <v>0.19</v>
      </c>
      <c r="F11" s="9">
        <v>300</v>
      </c>
      <c r="G11" s="2"/>
      <c r="H11" s="2"/>
    </row>
    <row r="12" spans="1:8" x14ac:dyDescent="0.25">
      <c r="A12" s="2">
        <v>9</v>
      </c>
      <c r="B12" s="8">
        <v>43356</v>
      </c>
      <c r="C12" s="2" t="s">
        <v>24</v>
      </c>
      <c r="D12" s="9">
        <v>357</v>
      </c>
      <c r="E12" s="10">
        <v>0.19</v>
      </c>
      <c r="F12" s="9">
        <v>300</v>
      </c>
      <c r="G12" s="2"/>
      <c r="H12" s="2"/>
    </row>
    <row r="13" spans="1:8" x14ac:dyDescent="0.25">
      <c r="A13" s="2">
        <v>10</v>
      </c>
      <c r="B13" s="8">
        <v>43386</v>
      </c>
      <c r="C13" s="2" t="s">
        <v>24</v>
      </c>
      <c r="D13" s="9">
        <v>357</v>
      </c>
      <c r="E13" s="10">
        <v>0.19</v>
      </c>
      <c r="F13" s="9">
        <v>300</v>
      </c>
      <c r="G13" s="2"/>
      <c r="H13" s="2"/>
    </row>
    <row r="14" spans="1:8" x14ac:dyDescent="0.25">
      <c r="A14" s="2">
        <v>11</v>
      </c>
      <c r="B14" s="8">
        <v>43416</v>
      </c>
      <c r="C14" s="2" t="s">
        <v>24</v>
      </c>
      <c r="D14" s="9">
        <v>357</v>
      </c>
      <c r="E14" s="10">
        <v>0.19</v>
      </c>
      <c r="F14" s="9">
        <v>300</v>
      </c>
      <c r="G14" s="2"/>
      <c r="H14" s="2"/>
    </row>
    <row r="15" spans="1:8" x14ac:dyDescent="0.25">
      <c r="A15" s="2">
        <v>12</v>
      </c>
      <c r="B15" s="8">
        <v>43446</v>
      </c>
      <c r="C15" s="2" t="s">
        <v>24</v>
      </c>
      <c r="D15" s="9">
        <v>357</v>
      </c>
      <c r="E15" s="10">
        <v>0.19</v>
      </c>
      <c r="F15" s="9">
        <v>300</v>
      </c>
      <c r="G15" s="2"/>
      <c r="H15" s="2"/>
    </row>
    <row r="16" spans="1:8" x14ac:dyDescent="0.25">
      <c r="A16" s="2">
        <v>13</v>
      </c>
      <c r="B16" s="8">
        <v>43116</v>
      </c>
      <c r="C16" s="2" t="s">
        <v>25</v>
      </c>
      <c r="D16" s="9">
        <v>20</v>
      </c>
      <c r="E16" s="10">
        <v>0.19</v>
      </c>
      <c r="F16" s="9">
        <v>16.806722689075631</v>
      </c>
    </row>
    <row r="17" spans="1:6" x14ac:dyDescent="0.25">
      <c r="A17" s="2">
        <v>14</v>
      </c>
      <c r="B17" s="8">
        <v>43147</v>
      </c>
      <c r="C17" s="2" t="s">
        <v>25</v>
      </c>
      <c r="D17" s="9">
        <v>20</v>
      </c>
      <c r="E17" s="10">
        <v>0.19</v>
      </c>
      <c r="F17" s="9">
        <v>16.806722689075631</v>
      </c>
    </row>
    <row r="18" spans="1:6" x14ac:dyDescent="0.25">
      <c r="A18" s="2">
        <v>15</v>
      </c>
      <c r="B18" s="8">
        <v>43177</v>
      </c>
      <c r="C18" s="2" t="s">
        <v>25</v>
      </c>
      <c r="D18" s="9">
        <v>20</v>
      </c>
      <c r="E18" s="10">
        <v>0.19</v>
      </c>
      <c r="F18" s="9">
        <v>16.806722689075631</v>
      </c>
    </row>
    <row r="19" spans="1:6" x14ac:dyDescent="0.25">
      <c r="A19" s="2">
        <v>16</v>
      </c>
      <c r="B19" s="8">
        <v>43207</v>
      </c>
      <c r="C19" s="2" t="s">
        <v>25</v>
      </c>
      <c r="D19" s="9">
        <v>20</v>
      </c>
      <c r="E19" s="10">
        <v>0.19</v>
      </c>
      <c r="F19" s="9">
        <v>16.806722689075631</v>
      </c>
    </row>
    <row r="20" spans="1:6" x14ac:dyDescent="0.25">
      <c r="A20" s="2">
        <v>17</v>
      </c>
      <c r="B20" s="8">
        <v>43237</v>
      </c>
      <c r="C20" s="2" t="s">
        <v>25</v>
      </c>
      <c r="D20" s="9">
        <v>20</v>
      </c>
      <c r="E20" s="10">
        <v>0.19</v>
      </c>
      <c r="F20" s="9">
        <v>16.806722689075631</v>
      </c>
    </row>
    <row r="21" spans="1:6" x14ac:dyDescent="0.25">
      <c r="A21" s="2">
        <v>18</v>
      </c>
      <c r="B21" s="8">
        <v>43267</v>
      </c>
      <c r="C21" s="2" t="s">
        <v>25</v>
      </c>
      <c r="D21" s="9">
        <v>20</v>
      </c>
      <c r="E21" s="10">
        <v>0.19</v>
      </c>
      <c r="F21" s="9">
        <v>16.806722689075631</v>
      </c>
    </row>
    <row r="22" spans="1:6" x14ac:dyDescent="0.25">
      <c r="A22" s="2">
        <v>19</v>
      </c>
      <c r="B22" s="8">
        <v>43297</v>
      </c>
      <c r="C22" s="2" t="s">
        <v>25</v>
      </c>
      <c r="D22" s="9">
        <v>20</v>
      </c>
      <c r="E22" s="10">
        <v>0.19</v>
      </c>
      <c r="F22" s="9">
        <v>16.806722689075631</v>
      </c>
    </row>
    <row r="23" spans="1:6" x14ac:dyDescent="0.25">
      <c r="A23" s="2">
        <v>20</v>
      </c>
      <c r="B23" s="8">
        <v>43327</v>
      </c>
      <c r="C23" s="2" t="s">
        <v>25</v>
      </c>
      <c r="D23" s="9">
        <v>20</v>
      </c>
      <c r="E23" s="10">
        <v>0.19</v>
      </c>
      <c r="F23" s="9">
        <v>16.806722689075631</v>
      </c>
    </row>
    <row r="24" spans="1:6" x14ac:dyDescent="0.25">
      <c r="A24" s="2">
        <v>21</v>
      </c>
      <c r="B24" s="8">
        <v>43357</v>
      </c>
      <c r="C24" s="2" t="s">
        <v>25</v>
      </c>
      <c r="D24" s="9">
        <v>20</v>
      </c>
      <c r="E24" s="10">
        <v>0.19</v>
      </c>
      <c r="F24" s="9">
        <v>16.806722689075631</v>
      </c>
    </row>
    <row r="25" spans="1:6" x14ac:dyDescent="0.25">
      <c r="A25" s="2">
        <v>22</v>
      </c>
      <c r="B25" s="8">
        <v>43387</v>
      </c>
      <c r="C25" s="2" t="s">
        <v>25</v>
      </c>
      <c r="D25" s="9">
        <v>20</v>
      </c>
      <c r="E25" s="10">
        <v>0.19</v>
      </c>
      <c r="F25" s="9">
        <v>16.806722689075631</v>
      </c>
    </row>
    <row r="26" spans="1:6" x14ac:dyDescent="0.25">
      <c r="A26" s="2">
        <v>23</v>
      </c>
      <c r="B26" s="8">
        <v>43417</v>
      </c>
      <c r="C26" s="2" t="s">
        <v>25</v>
      </c>
      <c r="D26" s="9">
        <v>20</v>
      </c>
      <c r="E26" s="10">
        <v>0.19</v>
      </c>
      <c r="F26" s="9">
        <v>16.806722689075631</v>
      </c>
    </row>
    <row r="27" spans="1:6" x14ac:dyDescent="0.25">
      <c r="A27" s="2">
        <v>24</v>
      </c>
      <c r="B27" s="8">
        <v>43447</v>
      </c>
      <c r="C27" s="2" t="s">
        <v>25</v>
      </c>
      <c r="D27" s="9">
        <v>20</v>
      </c>
      <c r="E27" s="10">
        <v>0.19</v>
      </c>
      <c r="F27" s="9">
        <v>16.806722689075631</v>
      </c>
    </row>
    <row r="28" spans="1:6" x14ac:dyDescent="0.25">
      <c r="A28" s="2">
        <v>25</v>
      </c>
      <c r="B28" s="8">
        <v>43118</v>
      </c>
      <c r="C28" s="2" t="s">
        <v>26</v>
      </c>
      <c r="D28" s="9">
        <v>5.95</v>
      </c>
      <c r="E28" s="10">
        <v>7.0000000000000007E-2</v>
      </c>
      <c r="F28" s="9">
        <v>5.5607476635514015</v>
      </c>
    </row>
    <row r="29" spans="1:6" x14ac:dyDescent="0.25">
      <c r="A29" s="2">
        <v>26</v>
      </c>
      <c r="B29" s="8">
        <v>43149</v>
      </c>
      <c r="C29" s="2" t="s">
        <v>26</v>
      </c>
      <c r="D29" s="9">
        <v>5.95</v>
      </c>
      <c r="E29" s="10">
        <v>7.0000000000000007E-2</v>
      </c>
      <c r="F29" s="9">
        <v>5.5607476635514015</v>
      </c>
    </row>
    <row r="30" spans="1:6" x14ac:dyDescent="0.25">
      <c r="A30" s="2">
        <v>27</v>
      </c>
      <c r="B30" s="8">
        <v>43179</v>
      </c>
      <c r="C30" s="2" t="s">
        <v>26</v>
      </c>
      <c r="D30" s="9">
        <v>5.95</v>
      </c>
      <c r="E30" s="10">
        <v>7.0000000000000007E-2</v>
      </c>
      <c r="F30" s="9">
        <v>5.5607476635514015</v>
      </c>
    </row>
    <row r="31" spans="1:6" x14ac:dyDescent="0.25">
      <c r="A31" s="2">
        <v>28</v>
      </c>
      <c r="B31" s="8">
        <v>43209</v>
      </c>
      <c r="C31" s="2" t="s">
        <v>26</v>
      </c>
      <c r="D31" s="9">
        <v>5.95</v>
      </c>
      <c r="E31" s="10">
        <v>7.0000000000000007E-2</v>
      </c>
      <c r="F31" s="9">
        <v>5.5607476635514015</v>
      </c>
    </row>
    <row r="32" spans="1:6" x14ac:dyDescent="0.25">
      <c r="A32" s="2">
        <v>29</v>
      </c>
      <c r="B32" s="8">
        <v>43239</v>
      </c>
      <c r="C32" s="2" t="s">
        <v>26</v>
      </c>
      <c r="D32" s="9">
        <v>5.95</v>
      </c>
      <c r="E32" s="10">
        <v>7.0000000000000007E-2</v>
      </c>
      <c r="F32" s="9">
        <v>5.5607476635514015</v>
      </c>
    </row>
    <row r="33" spans="1:6" x14ac:dyDescent="0.25">
      <c r="A33" s="2">
        <v>30</v>
      </c>
      <c r="B33" s="8">
        <v>43269</v>
      </c>
      <c r="C33" s="2" t="s">
        <v>26</v>
      </c>
      <c r="D33" s="9">
        <v>5.95</v>
      </c>
      <c r="E33" s="10">
        <v>7.0000000000000007E-2</v>
      </c>
      <c r="F33" s="9">
        <v>5.5607476635514015</v>
      </c>
    </row>
    <row r="34" spans="1:6" x14ac:dyDescent="0.25">
      <c r="A34" s="2">
        <v>31</v>
      </c>
      <c r="B34" s="8">
        <v>43299</v>
      </c>
      <c r="C34" s="2" t="s">
        <v>26</v>
      </c>
      <c r="D34" s="9">
        <v>5.95</v>
      </c>
      <c r="E34" s="10">
        <v>7.0000000000000007E-2</v>
      </c>
      <c r="F34" s="9">
        <v>5.5607476635514015</v>
      </c>
    </row>
    <row r="35" spans="1:6" x14ac:dyDescent="0.25">
      <c r="A35" s="2">
        <v>32</v>
      </c>
      <c r="B35" s="8">
        <v>43329</v>
      </c>
      <c r="C35" s="2" t="s">
        <v>26</v>
      </c>
      <c r="D35" s="9">
        <v>5.95</v>
      </c>
      <c r="E35" s="10">
        <v>7.0000000000000007E-2</v>
      </c>
      <c r="F35" s="9">
        <v>5.5607476635514015</v>
      </c>
    </row>
    <row r="36" spans="1:6" x14ac:dyDescent="0.25">
      <c r="A36" s="2">
        <v>33</v>
      </c>
      <c r="B36" s="8">
        <v>43359</v>
      </c>
      <c r="C36" s="2" t="s">
        <v>26</v>
      </c>
      <c r="D36" s="9">
        <v>5.95</v>
      </c>
      <c r="E36" s="10">
        <v>7.0000000000000007E-2</v>
      </c>
      <c r="F36" s="9">
        <v>5.5607476635514015</v>
      </c>
    </row>
    <row r="37" spans="1:6" x14ac:dyDescent="0.25">
      <c r="A37" s="2">
        <v>34</v>
      </c>
      <c r="B37" s="8">
        <v>43389</v>
      </c>
      <c r="C37" s="2" t="s">
        <v>26</v>
      </c>
      <c r="D37" s="9">
        <v>5.95</v>
      </c>
      <c r="E37" s="10">
        <v>7.0000000000000007E-2</v>
      </c>
      <c r="F37" s="9">
        <v>5.5607476635514015</v>
      </c>
    </row>
    <row r="38" spans="1:6" x14ac:dyDescent="0.25">
      <c r="A38" s="2">
        <v>35</v>
      </c>
      <c r="B38" s="8">
        <v>43419</v>
      </c>
      <c r="C38" s="2" t="s">
        <v>26</v>
      </c>
      <c r="D38" s="9">
        <v>5.95</v>
      </c>
      <c r="E38" s="10">
        <v>7.0000000000000007E-2</v>
      </c>
      <c r="F38" s="9">
        <v>5.5607476635514015</v>
      </c>
    </row>
    <row r="39" spans="1:6" x14ac:dyDescent="0.25">
      <c r="A39" s="2">
        <v>36</v>
      </c>
      <c r="B39" s="8">
        <v>43449</v>
      </c>
      <c r="C39" s="2" t="s">
        <v>26</v>
      </c>
      <c r="D39" s="9">
        <v>5.95</v>
      </c>
      <c r="E39" s="10">
        <v>7.0000000000000007E-2</v>
      </c>
      <c r="F39" s="9">
        <v>5.5607476635514015</v>
      </c>
    </row>
    <row r="40" spans="1:6" x14ac:dyDescent="0.25">
      <c r="A40" s="2">
        <v>37</v>
      </c>
      <c r="B40" s="8">
        <v>43119</v>
      </c>
      <c r="C40" s="2" t="s">
        <v>27</v>
      </c>
      <c r="D40" s="9">
        <v>12</v>
      </c>
      <c r="E40" s="10">
        <v>0</v>
      </c>
      <c r="F40" s="9">
        <v>12</v>
      </c>
    </row>
    <row r="41" spans="1:6" x14ac:dyDescent="0.25">
      <c r="A41" s="2">
        <v>38</v>
      </c>
      <c r="B41" s="8">
        <v>43150</v>
      </c>
      <c r="C41" s="2" t="s">
        <v>27</v>
      </c>
      <c r="D41" s="9">
        <v>12</v>
      </c>
      <c r="E41" s="10">
        <v>0</v>
      </c>
      <c r="F41" s="9">
        <v>12</v>
      </c>
    </row>
    <row r="42" spans="1:6" x14ac:dyDescent="0.25">
      <c r="A42" s="2">
        <v>39</v>
      </c>
      <c r="B42" s="8">
        <v>43180</v>
      </c>
      <c r="C42" s="2" t="s">
        <v>27</v>
      </c>
      <c r="D42" s="9">
        <v>12</v>
      </c>
      <c r="E42" s="10">
        <v>0</v>
      </c>
      <c r="F42" s="9">
        <v>12</v>
      </c>
    </row>
    <row r="43" spans="1:6" x14ac:dyDescent="0.25">
      <c r="A43" s="2">
        <v>40</v>
      </c>
      <c r="B43" s="8">
        <v>43210</v>
      </c>
      <c r="C43" s="2" t="s">
        <v>27</v>
      </c>
      <c r="D43" s="9">
        <v>12</v>
      </c>
      <c r="E43" s="10">
        <v>0</v>
      </c>
      <c r="F43" s="9">
        <v>12</v>
      </c>
    </row>
    <row r="44" spans="1:6" x14ac:dyDescent="0.25">
      <c r="A44" s="2">
        <v>41</v>
      </c>
      <c r="B44" s="8">
        <v>43240</v>
      </c>
      <c r="C44" s="2" t="s">
        <v>27</v>
      </c>
      <c r="D44" s="9">
        <v>12</v>
      </c>
      <c r="E44" s="10">
        <v>0</v>
      </c>
      <c r="F44" s="9">
        <v>12</v>
      </c>
    </row>
    <row r="45" spans="1:6" x14ac:dyDescent="0.25">
      <c r="A45" s="2">
        <v>42</v>
      </c>
      <c r="B45" s="8">
        <v>43270</v>
      </c>
      <c r="C45" s="2" t="s">
        <v>27</v>
      </c>
      <c r="D45" s="9">
        <v>12</v>
      </c>
      <c r="E45" s="10">
        <v>0</v>
      </c>
      <c r="F45" s="9">
        <v>12</v>
      </c>
    </row>
    <row r="46" spans="1:6" x14ac:dyDescent="0.25">
      <c r="A46" s="2">
        <v>43</v>
      </c>
      <c r="B46" s="8">
        <v>43300</v>
      </c>
      <c r="C46" s="2" t="s">
        <v>27</v>
      </c>
      <c r="D46" s="9">
        <v>12</v>
      </c>
      <c r="E46" s="10">
        <v>0</v>
      </c>
      <c r="F46" s="9">
        <v>12</v>
      </c>
    </row>
    <row r="47" spans="1:6" x14ac:dyDescent="0.25">
      <c r="A47" s="2">
        <v>44</v>
      </c>
      <c r="B47" s="8">
        <v>43330</v>
      </c>
      <c r="C47" s="2" t="s">
        <v>27</v>
      </c>
      <c r="D47" s="9">
        <v>12</v>
      </c>
      <c r="E47" s="10">
        <v>0</v>
      </c>
      <c r="F47" s="9">
        <v>12</v>
      </c>
    </row>
    <row r="48" spans="1:6" x14ac:dyDescent="0.25">
      <c r="A48" s="2">
        <v>45</v>
      </c>
      <c r="B48" s="8">
        <v>43360</v>
      </c>
      <c r="C48" s="2" t="s">
        <v>27</v>
      </c>
      <c r="D48" s="9">
        <v>12</v>
      </c>
      <c r="E48" s="10">
        <v>0</v>
      </c>
      <c r="F48" s="9">
        <v>12</v>
      </c>
    </row>
    <row r="49" spans="1:6" x14ac:dyDescent="0.25">
      <c r="A49" s="2">
        <v>46</v>
      </c>
      <c r="B49" s="8">
        <v>43390</v>
      </c>
      <c r="C49" s="2" t="s">
        <v>27</v>
      </c>
      <c r="D49" s="9">
        <v>12</v>
      </c>
      <c r="E49" s="10">
        <v>0</v>
      </c>
      <c r="F49" s="9">
        <v>12</v>
      </c>
    </row>
    <row r="50" spans="1:6" x14ac:dyDescent="0.25">
      <c r="A50" s="2">
        <v>47</v>
      </c>
      <c r="B50" s="8">
        <v>43420</v>
      </c>
      <c r="C50" s="2" t="s">
        <v>27</v>
      </c>
      <c r="D50" s="9">
        <v>12</v>
      </c>
      <c r="E50" s="10">
        <v>0</v>
      </c>
      <c r="F50" s="9">
        <v>12</v>
      </c>
    </row>
    <row r="51" spans="1:6" x14ac:dyDescent="0.25">
      <c r="A51" s="2">
        <v>48</v>
      </c>
      <c r="B51" s="8">
        <v>43450</v>
      </c>
      <c r="C51" s="2" t="s">
        <v>27</v>
      </c>
      <c r="D51" s="9">
        <v>12</v>
      </c>
      <c r="E51" s="10">
        <v>0</v>
      </c>
      <c r="F51" s="9">
        <v>12</v>
      </c>
    </row>
    <row r="52" spans="1:6" x14ac:dyDescent="0.25">
      <c r="A52" s="2">
        <v>49</v>
      </c>
      <c r="B52" s="8">
        <v>43123</v>
      </c>
      <c r="C52" s="2" t="s">
        <v>28</v>
      </c>
      <c r="D52" s="9">
        <v>99</v>
      </c>
      <c r="E52" s="10">
        <v>0.19</v>
      </c>
      <c r="F52" s="9">
        <v>83.193277310924373</v>
      </c>
    </row>
    <row r="53" spans="1:6" x14ac:dyDescent="0.25">
      <c r="A53" s="2">
        <v>50</v>
      </c>
      <c r="B53" s="8">
        <v>43154</v>
      </c>
      <c r="C53" s="2" t="s">
        <v>28</v>
      </c>
      <c r="D53" s="9">
        <v>99</v>
      </c>
      <c r="E53" s="10">
        <v>0.19</v>
      </c>
      <c r="F53" s="9">
        <v>83.193277310924373</v>
      </c>
    </row>
    <row r="54" spans="1:6" x14ac:dyDescent="0.25">
      <c r="A54" s="2">
        <v>51</v>
      </c>
      <c r="B54" s="8">
        <v>43156</v>
      </c>
      <c r="C54" s="2" t="s">
        <v>29</v>
      </c>
      <c r="D54" s="9">
        <v>459</v>
      </c>
      <c r="E54" s="10">
        <v>0.19</v>
      </c>
      <c r="F54" s="9">
        <v>385.71428571428572</v>
      </c>
    </row>
    <row r="55" spans="1:6" x14ac:dyDescent="0.25">
      <c r="A55" s="2">
        <v>52</v>
      </c>
      <c r="B55" s="8">
        <v>43184</v>
      </c>
      <c r="C55" s="2" t="s">
        <v>28</v>
      </c>
      <c r="D55" s="9">
        <v>99</v>
      </c>
      <c r="E55" s="10">
        <v>0.19</v>
      </c>
      <c r="F55" s="9">
        <v>83.193277310924373</v>
      </c>
    </row>
    <row r="56" spans="1:6" x14ac:dyDescent="0.25">
      <c r="A56" s="2">
        <v>53</v>
      </c>
      <c r="B56" s="8">
        <v>43214</v>
      </c>
      <c r="C56" s="2" t="s">
        <v>28</v>
      </c>
      <c r="D56" s="9">
        <v>99</v>
      </c>
      <c r="E56" s="10">
        <v>0.19</v>
      </c>
      <c r="F56" s="9">
        <v>83.193277310924373</v>
      </c>
    </row>
    <row r="57" spans="1:6" x14ac:dyDescent="0.25">
      <c r="A57" s="2">
        <v>54</v>
      </c>
      <c r="B57" s="8">
        <v>43244</v>
      </c>
      <c r="C57" s="2" t="s">
        <v>28</v>
      </c>
      <c r="D57" s="9">
        <v>99</v>
      </c>
      <c r="E57" s="10">
        <v>0.19</v>
      </c>
      <c r="F57" s="9">
        <v>83.193277310924373</v>
      </c>
    </row>
    <row r="58" spans="1:6" x14ac:dyDescent="0.25">
      <c r="A58" s="2">
        <v>55</v>
      </c>
      <c r="B58" s="8">
        <v>43274</v>
      </c>
      <c r="C58" s="2" t="s">
        <v>28</v>
      </c>
      <c r="D58" s="9">
        <v>99</v>
      </c>
      <c r="E58" s="10">
        <v>0.19</v>
      </c>
      <c r="F58" s="9">
        <v>83.193277310924373</v>
      </c>
    </row>
    <row r="59" spans="1:6" x14ac:dyDescent="0.25">
      <c r="A59" s="2">
        <v>56</v>
      </c>
      <c r="B59" s="8">
        <v>43304</v>
      </c>
      <c r="C59" s="2" t="s">
        <v>28</v>
      </c>
      <c r="D59" s="9">
        <v>99</v>
      </c>
      <c r="E59" s="10">
        <v>0.19</v>
      </c>
      <c r="F59" s="9">
        <v>83.193277310924373</v>
      </c>
    </row>
    <row r="60" spans="1:6" x14ac:dyDescent="0.25">
      <c r="A60" s="2">
        <v>57</v>
      </c>
      <c r="B60" s="8">
        <v>43334</v>
      </c>
      <c r="C60" s="2" t="s">
        <v>28</v>
      </c>
      <c r="D60" s="9">
        <v>99</v>
      </c>
      <c r="E60" s="10">
        <v>0.19</v>
      </c>
      <c r="F60" s="9">
        <v>83.193277310924373</v>
      </c>
    </row>
    <row r="61" spans="1:6" x14ac:dyDescent="0.25">
      <c r="A61" s="2">
        <v>58</v>
      </c>
      <c r="B61" s="8">
        <v>43364</v>
      </c>
      <c r="C61" s="2" t="s">
        <v>28</v>
      </c>
      <c r="D61" s="9">
        <v>99</v>
      </c>
      <c r="E61" s="10">
        <v>0.19</v>
      </c>
      <c r="F61" s="9">
        <v>83.193277310924373</v>
      </c>
    </row>
    <row r="62" spans="1:6" x14ac:dyDescent="0.25">
      <c r="A62" s="2">
        <v>59</v>
      </c>
      <c r="B62" s="8">
        <v>43394</v>
      </c>
      <c r="C62" s="2" t="s">
        <v>28</v>
      </c>
      <c r="D62" s="9">
        <v>99</v>
      </c>
      <c r="E62" s="10">
        <v>0.19</v>
      </c>
      <c r="F62" s="9">
        <v>83.193277310924373</v>
      </c>
    </row>
    <row r="63" spans="1:6" x14ac:dyDescent="0.25">
      <c r="A63" s="2">
        <v>60</v>
      </c>
      <c r="B63" s="8">
        <v>43424</v>
      </c>
      <c r="C63" s="2" t="s">
        <v>28</v>
      </c>
      <c r="D63" s="9">
        <v>99</v>
      </c>
      <c r="E63" s="10">
        <v>0.19</v>
      </c>
      <c r="F63" s="9">
        <v>83.193277310924373</v>
      </c>
    </row>
    <row r="64" spans="1:6" x14ac:dyDescent="0.25">
      <c r="A64" s="2">
        <v>61</v>
      </c>
      <c r="B64" s="8">
        <v>43454</v>
      </c>
      <c r="C64" s="2" t="s">
        <v>28</v>
      </c>
      <c r="D64" s="9">
        <v>99</v>
      </c>
      <c r="E64" s="10">
        <v>0.19</v>
      </c>
      <c r="F64" s="9">
        <v>83.193277310924373</v>
      </c>
    </row>
  </sheetData>
  <pageMargins left="0.7" right="0.7" top="0.78740157499999996" bottom="0.78740157499999996"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8348C-D41D-49F5-B350-09B68AB394BF}">
  <dimension ref="A1:AB31"/>
  <sheetViews>
    <sheetView workbookViewId="0">
      <pane ySplit="4" topLeftCell="A5" activePane="bottomLeft" state="frozen"/>
      <selection pane="bottomLeft" activeCell="A26" sqref="A26"/>
    </sheetView>
  </sheetViews>
  <sheetFormatPr baseColWidth="10" defaultRowHeight="15" x14ac:dyDescent="0.25"/>
  <cols>
    <col min="1" max="1" width="34.28515625" customWidth="1"/>
    <col min="2" max="2" width="23.140625" bestFit="1" customWidth="1"/>
    <col min="3" max="3" width="14" bestFit="1" customWidth="1"/>
    <col min="4" max="4" width="5.85546875" bestFit="1" customWidth="1"/>
    <col min="5" max="5" width="13.5703125" bestFit="1" customWidth="1"/>
    <col min="6" max="6" width="28.28515625" bestFit="1" customWidth="1"/>
    <col min="7" max="7" width="28.140625" customWidth="1"/>
    <col min="8" max="8" width="24.28515625" customWidth="1"/>
  </cols>
  <sheetData>
    <row r="1" spans="1:28" ht="33.75" x14ac:dyDescent="0.25">
      <c r="A1" s="13" t="s">
        <v>30</v>
      </c>
      <c r="B1" s="14"/>
      <c r="C1" s="15"/>
      <c r="D1" s="14"/>
      <c r="E1" s="16"/>
      <c r="F1" s="2"/>
      <c r="G1" s="2"/>
      <c r="H1" s="2"/>
      <c r="I1" s="2"/>
      <c r="J1" s="2"/>
      <c r="K1" s="2"/>
      <c r="L1" s="2"/>
      <c r="M1" s="2"/>
      <c r="N1" s="2"/>
      <c r="O1" s="2"/>
      <c r="P1" s="2"/>
      <c r="Q1" s="2"/>
      <c r="R1" s="2"/>
      <c r="S1" s="2"/>
      <c r="T1" s="2"/>
      <c r="U1" s="2"/>
      <c r="V1" s="2"/>
      <c r="W1" s="2"/>
      <c r="X1" s="2"/>
      <c r="Y1" s="2"/>
      <c r="Z1" s="2"/>
      <c r="AA1" s="2"/>
      <c r="AB1" s="2"/>
    </row>
    <row r="2" spans="1:28" ht="37.5" customHeight="1" x14ac:dyDescent="0.25">
      <c r="A2" s="55" t="s">
        <v>31</v>
      </c>
      <c r="B2" s="55"/>
      <c r="C2" s="55"/>
      <c r="D2" s="55"/>
      <c r="E2" s="55"/>
      <c r="F2" s="55"/>
      <c r="G2" s="2"/>
      <c r="H2" s="2"/>
      <c r="I2" s="2"/>
      <c r="J2" s="2"/>
      <c r="K2" s="2"/>
      <c r="L2" s="2"/>
      <c r="M2" s="2"/>
      <c r="N2" s="2"/>
      <c r="O2" s="2"/>
      <c r="P2" s="2"/>
      <c r="Q2" s="2"/>
      <c r="R2" s="2"/>
      <c r="S2" s="2"/>
      <c r="T2" s="2"/>
      <c r="U2" s="2"/>
      <c r="V2" s="2"/>
      <c r="W2" s="2"/>
      <c r="X2" s="2"/>
      <c r="Y2" s="2"/>
      <c r="Z2" s="2"/>
      <c r="AA2" s="2"/>
      <c r="AB2" s="2"/>
    </row>
    <row r="3" spans="1:28" ht="180"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row>
    <row r="4" spans="1:28" ht="19.5" customHeight="1" x14ac:dyDescent="0.25">
      <c r="A4" s="17" t="s">
        <v>32</v>
      </c>
      <c r="B4" s="18" t="s">
        <v>33</v>
      </c>
      <c r="C4" s="19" t="s">
        <v>6</v>
      </c>
      <c r="D4" s="20" t="s">
        <v>7</v>
      </c>
      <c r="E4" s="19" t="s">
        <v>8</v>
      </c>
      <c r="F4" s="19" t="s">
        <v>34</v>
      </c>
      <c r="G4" s="21" t="s">
        <v>35</v>
      </c>
      <c r="H4" s="22" t="s">
        <v>36</v>
      </c>
      <c r="I4" s="2"/>
      <c r="J4" s="2"/>
      <c r="K4" s="2"/>
      <c r="L4" s="2"/>
      <c r="M4" s="2"/>
      <c r="N4" s="2"/>
      <c r="O4" s="2"/>
      <c r="P4" s="2"/>
      <c r="Q4" s="2"/>
      <c r="R4" s="2"/>
      <c r="S4" s="2"/>
      <c r="T4" s="2"/>
      <c r="U4" s="2"/>
      <c r="V4" s="2"/>
      <c r="W4" s="2"/>
      <c r="X4" s="2"/>
      <c r="Y4" s="2"/>
      <c r="Z4" s="2"/>
      <c r="AA4" s="2"/>
      <c r="AB4" s="2"/>
    </row>
    <row r="5" spans="1:28" x14ac:dyDescent="0.25">
      <c r="A5" s="23">
        <v>43115</v>
      </c>
      <c r="B5" s="24" t="s">
        <v>37</v>
      </c>
      <c r="C5" s="14">
        <v>4000</v>
      </c>
      <c r="D5" s="15">
        <v>0.19</v>
      </c>
      <c r="E5" s="14">
        <f>C5/(1+D5)</f>
        <v>3361.3445378151264</v>
      </c>
      <c r="F5" s="16" t="s">
        <v>38</v>
      </c>
      <c r="G5" s="16">
        <v>3</v>
      </c>
      <c r="H5" s="14">
        <f>E5/G5</f>
        <v>1120.4481792717088</v>
      </c>
      <c r="I5" s="2"/>
      <c r="J5" s="2"/>
      <c r="K5" s="2"/>
      <c r="L5" s="2"/>
      <c r="M5" s="2"/>
      <c r="N5" s="2"/>
      <c r="O5" s="2"/>
      <c r="P5" s="2"/>
      <c r="Q5" s="2"/>
      <c r="R5" s="2"/>
      <c r="S5" s="2"/>
      <c r="T5" s="2"/>
      <c r="U5" s="2"/>
      <c r="V5" s="2"/>
      <c r="W5" s="2"/>
      <c r="X5" s="2"/>
      <c r="Y5" s="2"/>
      <c r="Z5" s="2"/>
      <c r="AA5" s="2"/>
      <c r="AB5" s="2"/>
    </row>
    <row r="6" spans="1:28" x14ac:dyDescent="0.25">
      <c r="A6" s="23">
        <v>43146</v>
      </c>
      <c r="B6" s="24" t="s">
        <v>39</v>
      </c>
      <c r="C6" s="14">
        <f>1200*1.19</f>
        <v>1428</v>
      </c>
      <c r="D6" s="15">
        <v>0.19</v>
      </c>
      <c r="E6" s="14">
        <f t="shared" ref="E6:E7" si="0">C6/(1+D6)</f>
        <v>1200</v>
      </c>
      <c r="F6" s="16" t="s">
        <v>38</v>
      </c>
      <c r="G6" s="16">
        <v>3</v>
      </c>
      <c r="H6" s="14">
        <f t="shared" ref="H6:H7" si="1">E6/G6</f>
        <v>400</v>
      </c>
      <c r="I6" s="2"/>
      <c r="J6" s="2"/>
      <c r="K6" s="2"/>
      <c r="L6" s="2"/>
      <c r="M6" s="2"/>
      <c r="N6" s="2"/>
      <c r="O6" s="2"/>
      <c r="P6" s="2"/>
      <c r="Q6" s="2"/>
      <c r="R6" s="2"/>
      <c r="S6" s="2"/>
      <c r="T6" s="2"/>
      <c r="U6" s="2"/>
      <c r="V6" s="2"/>
      <c r="W6" s="2"/>
      <c r="X6" s="2"/>
      <c r="Y6" s="2"/>
      <c r="Z6" s="2"/>
      <c r="AA6" s="2"/>
      <c r="AB6" s="2"/>
    </row>
    <row r="7" spans="1:28" x14ac:dyDescent="0.25">
      <c r="A7" s="23">
        <v>43174</v>
      </c>
      <c r="B7" s="24" t="s">
        <v>40</v>
      </c>
      <c r="C7" s="14">
        <v>300</v>
      </c>
      <c r="D7" s="15">
        <v>0.19</v>
      </c>
      <c r="E7" s="14">
        <f t="shared" si="0"/>
        <v>252.10084033613447</v>
      </c>
      <c r="F7" s="16" t="s">
        <v>41</v>
      </c>
      <c r="G7" s="16">
        <v>1</v>
      </c>
      <c r="H7" s="14">
        <f t="shared" si="1"/>
        <v>252.10084033613447</v>
      </c>
      <c r="I7" s="2"/>
      <c r="J7" s="2"/>
      <c r="K7" s="2"/>
      <c r="L7" s="2"/>
      <c r="M7" s="2"/>
      <c r="N7" s="2"/>
      <c r="O7" s="2"/>
      <c r="P7" s="2"/>
      <c r="Q7" s="2"/>
      <c r="R7" s="2"/>
      <c r="S7" s="2"/>
      <c r="T7" s="2"/>
      <c r="U7" s="2"/>
      <c r="V7" s="2"/>
      <c r="W7" s="2"/>
      <c r="X7" s="2"/>
      <c r="Y7" s="2"/>
      <c r="Z7" s="2"/>
      <c r="AA7" s="2"/>
      <c r="AB7" s="2"/>
    </row>
    <row r="8" spans="1:28" x14ac:dyDescent="0.25">
      <c r="A8" s="2"/>
      <c r="B8" s="2"/>
      <c r="C8" s="2"/>
      <c r="D8" s="2"/>
      <c r="E8" s="2"/>
      <c r="F8" s="2"/>
      <c r="G8" s="2"/>
      <c r="H8" s="2"/>
      <c r="I8" s="2"/>
      <c r="J8" s="2"/>
      <c r="K8" s="2"/>
      <c r="L8" s="2"/>
      <c r="M8" s="2"/>
      <c r="N8" s="2"/>
      <c r="O8" s="2"/>
      <c r="P8" s="2"/>
      <c r="Q8" s="2"/>
      <c r="R8" s="2"/>
      <c r="S8" s="2"/>
      <c r="T8" s="2"/>
      <c r="U8" s="2"/>
      <c r="V8" s="2"/>
      <c r="W8" s="2"/>
      <c r="X8" s="2"/>
      <c r="Y8" s="2"/>
      <c r="Z8" s="2"/>
      <c r="AA8" s="2"/>
      <c r="AB8" s="2"/>
    </row>
    <row r="9" spans="1:28" x14ac:dyDescent="0.25">
      <c r="A9" s="2"/>
      <c r="B9" s="2"/>
      <c r="C9" s="2"/>
      <c r="D9" s="2"/>
      <c r="E9" s="2"/>
      <c r="F9" s="2"/>
      <c r="G9" s="2"/>
      <c r="H9" s="2"/>
      <c r="I9" s="2"/>
      <c r="J9" s="2"/>
      <c r="K9" s="2"/>
      <c r="L9" s="2"/>
      <c r="M9" s="2"/>
      <c r="N9" s="2"/>
      <c r="O9" s="2"/>
      <c r="P9" s="2"/>
      <c r="Q9" s="2"/>
      <c r="R9" s="2"/>
      <c r="S9" s="2"/>
      <c r="T9" s="2"/>
      <c r="U9" s="2"/>
      <c r="V9" s="2"/>
      <c r="W9" s="2"/>
      <c r="X9" s="2"/>
      <c r="Y9" s="2"/>
      <c r="Z9" s="2"/>
      <c r="AA9" s="2"/>
      <c r="AB9" s="2"/>
    </row>
    <row r="10" spans="1:28"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8"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sheetData>
  <mergeCells count="1">
    <mergeCell ref="A2:F2"/>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50DF-52F5-4649-9F6B-58C3A7AB3C6C}">
  <dimension ref="A1:V46"/>
  <sheetViews>
    <sheetView workbookViewId="0">
      <pane ySplit="4" topLeftCell="A5" activePane="bottomLeft" state="frozen"/>
      <selection pane="bottomLeft" activeCell="A2" sqref="A2:B2"/>
    </sheetView>
  </sheetViews>
  <sheetFormatPr baseColWidth="10" defaultRowHeight="15" x14ac:dyDescent="0.25"/>
  <cols>
    <col min="1" max="1" width="19.5703125" customWidth="1"/>
    <col min="2" max="2" width="68.140625" customWidth="1"/>
    <col min="3" max="3" width="27.140625" customWidth="1"/>
  </cols>
  <sheetData>
    <row r="1" spans="1:22" ht="31.5" customHeight="1" x14ac:dyDescent="0.25">
      <c r="A1" s="26" t="s">
        <v>44</v>
      </c>
      <c r="B1" s="27"/>
      <c r="C1" s="28"/>
      <c r="D1" s="2"/>
      <c r="E1" s="2"/>
      <c r="F1" s="2"/>
      <c r="G1" s="2"/>
      <c r="H1" s="2"/>
      <c r="I1" s="2"/>
      <c r="J1" s="2"/>
      <c r="K1" s="2"/>
      <c r="L1" s="2"/>
      <c r="M1" s="2"/>
      <c r="N1" s="2"/>
      <c r="O1" s="2"/>
      <c r="P1" s="2"/>
      <c r="Q1" s="2"/>
      <c r="R1" s="2"/>
      <c r="S1" s="2"/>
      <c r="T1" s="2"/>
      <c r="U1" s="2"/>
      <c r="V1" s="2"/>
    </row>
    <row r="2" spans="1:22" ht="81.75" customHeight="1" x14ac:dyDescent="0.25">
      <c r="A2" s="56" t="s">
        <v>45</v>
      </c>
      <c r="B2" s="56"/>
      <c r="C2" s="29"/>
      <c r="D2" s="2"/>
      <c r="E2" s="2"/>
      <c r="F2" s="2"/>
      <c r="G2" s="2"/>
      <c r="H2" s="2"/>
      <c r="I2" s="2"/>
      <c r="J2" s="2"/>
      <c r="K2" s="2"/>
      <c r="L2" s="2"/>
      <c r="M2" s="2"/>
      <c r="N2" s="2"/>
      <c r="O2" s="2"/>
      <c r="P2" s="2"/>
      <c r="Q2" s="2"/>
      <c r="R2" s="2"/>
      <c r="S2" s="2"/>
      <c r="T2" s="2"/>
      <c r="U2" s="2"/>
      <c r="V2" s="2"/>
    </row>
    <row r="3" spans="1:22" ht="108" customHeight="1" x14ac:dyDescent="0.25">
      <c r="A3" s="56" t="s">
        <v>46</v>
      </c>
      <c r="B3" s="56"/>
      <c r="C3" s="29"/>
      <c r="D3" s="2"/>
      <c r="E3" s="2"/>
      <c r="F3" s="2"/>
      <c r="G3" s="2"/>
      <c r="H3" s="2"/>
      <c r="I3" s="2"/>
      <c r="J3" s="2"/>
      <c r="K3" s="2"/>
      <c r="L3" s="2"/>
      <c r="M3" s="2"/>
      <c r="N3" s="2"/>
      <c r="O3" s="2"/>
      <c r="P3" s="2"/>
      <c r="Q3" s="2"/>
      <c r="R3" s="2"/>
      <c r="S3" s="2"/>
      <c r="T3" s="2"/>
      <c r="U3" s="2"/>
      <c r="V3" s="2"/>
    </row>
    <row r="4" spans="1:22" s="25" customFormat="1" x14ac:dyDescent="0.25">
      <c r="A4" s="4" t="s">
        <v>3</v>
      </c>
      <c r="B4" s="5" t="s">
        <v>42</v>
      </c>
      <c r="C4" s="4" t="s">
        <v>43</v>
      </c>
      <c r="D4" s="5"/>
      <c r="E4" s="5"/>
      <c r="F4" s="5"/>
      <c r="G4" s="5"/>
      <c r="H4" s="5"/>
      <c r="I4" s="5"/>
      <c r="J4" s="5"/>
      <c r="K4" s="5"/>
      <c r="L4" s="5"/>
      <c r="M4" s="5"/>
      <c r="N4" s="5"/>
      <c r="O4" s="5"/>
      <c r="P4" s="5"/>
      <c r="Q4" s="5"/>
      <c r="R4" s="5"/>
      <c r="S4" s="5"/>
      <c r="T4" s="5"/>
      <c r="U4" s="5"/>
      <c r="V4" s="5"/>
    </row>
    <row r="5" spans="1:22" x14ac:dyDescent="0.25">
      <c r="A5" s="23">
        <v>43115</v>
      </c>
      <c r="B5" s="30" t="s">
        <v>47</v>
      </c>
      <c r="C5" s="14">
        <v>4000</v>
      </c>
      <c r="D5" s="2"/>
      <c r="E5" s="2"/>
      <c r="F5" s="2"/>
      <c r="G5" s="2"/>
      <c r="H5" s="2"/>
      <c r="I5" s="2"/>
      <c r="J5" s="2"/>
      <c r="K5" s="2"/>
      <c r="L5" s="2"/>
      <c r="M5" s="2"/>
      <c r="N5" s="2"/>
      <c r="O5" s="2"/>
      <c r="P5" s="2"/>
      <c r="Q5" s="2"/>
      <c r="R5" s="2"/>
      <c r="S5" s="2"/>
      <c r="T5" s="2"/>
      <c r="U5" s="2"/>
      <c r="V5" s="2"/>
    </row>
    <row r="6" spans="1:22" x14ac:dyDescent="0.25">
      <c r="A6" s="23">
        <v>43146</v>
      </c>
      <c r="B6" s="30" t="s">
        <v>50</v>
      </c>
      <c r="C6" s="14">
        <v>5000</v>
      </c>
      <c r="D6" s="2"/>
      <c r="E6" s="2"/>
      <c r="F6" s="2"/>
      <c r="G6" s="2"/>
      <c r="H6" s="2"/>
      <c r="I6" s="2"/>
      <c r="J6" s="2"/>
      <c r="K6" s="2"/>
      <c r="L6" s="2"/>
      <c r="M6" s="2"/>
      <c r="N6" s="2"/>
      <c r="O6" s="2"/>
      <c r="P6" s="2"/>
      <c r="Q6" s="2"/>
      <c r="R6" s="2"/>
      <c r="S6" s="2"/>
      <c r="T6" s="2"/>
      <c r="U6" s="2"/>
      <c r="V6" s="2"/>
    </row>
    <row r="7" spans="1:22" x14ac:dyDescent="0.25">
      <c r="A7" s="23">
        <v>43174</v>
      </c>
      <c r="B7" s="30" t="s">
        <v>48</v>
      </c>
      <c r="C7" s="14">
        <v>-500</v>
      </c>
      <c r="D7" s="2"/>
      <c r="E7" s="2"/>
      <c r="F7" s="2"/>
      <c r="G7" s="2"/>
      <c r="H7" s="2"/>
      <c r="I7" s="2"/>
      <c r="J7" s="2"/>
      <c r="K7" s="2"/>
      <c r="L7" s="2"/>
      <c r="M7" s="2"/>
      <c r="N7" s="2"/>
      <c r="O7" s="2"/>
      <c r="P7" s="2"/>
      <c r="Q7" s="2"/>
      <c r="R7" s="2"/>
      <c r="S7" s="2"/>
      <c r="T7" s="2"/>
      <c r="U7" s="2"/>
      <c r="V7" s="2"/>
    </row>
    <row r="8" spans="1:22" x14ac:dyDescent="0.25">
      <c r="A8" s="23">
        <v>43631</v>
      </c>
      <c r="B8" s="30" t="s">
        <v>48</v>
      </c>
      <c r="C8" s="14">
        <v>-500</v>
      </c>
      <c r="D8" s="2"/>
      <c r="E8" s="2"/>
      <c r="F8" s="2"/>
      <c r="G8" s="2"/>
      <c r="H8" s="2"/>
      <c r="I8" s="2"/>
      <c r="J8" s="2"/>
      <c r="K8" s="2"/>
      <c r="L8" s="2"/>
      <c r="M8" s="2"/>
      <c r="N8" s="2"/>
      <c r="O8" s="2"/>
      <c r="P8" s="2"/>
      <c r="Q8" s="2"/>
      <c r="R8" s="2"/>
      <c r="S8" s="2"/>
      <c r="T8" s="2"/>
      <c r="U8" s="2"/>
      <c r="V8" s="2"/>
    </row>
    <row r="9" spans="1:22" x14ac:dyDescent="0.25">
      <c r="A9" s="23">
        <v>43358</v>
      </c>
      <c r="B9" s="30" t="s">
        <v>48</v>
      </c>
      <c r="C9" s="14">
        <v>-500</v>
      </c>
      <c r="D9" s="2"/>
      <c r="E9" s="2"/>
      <c r="F9" s="2"/>
      <c r="G9" s="2"/>
      <c r="H9" s="2"/>
      <c r="I9" s="2"/>
      <c r="J9" s="2"/>
      <c r="K9" s="2"/>
      <c r="L9" s="2"/>
      <c r="M9" s="2"/>
      <c r="N9" s="2"/>
      <c r="O9" s="2"/>
      <c r="P9" s="2"/>
      <c r="Q9" s="2"/>
      <c r="R9" s="2"/>
      <c r="S9" s="2"/>
      <c r="T9" s="2"/>
      <c r="U9" s="2"/>
      <c r="V9" s="2"/>
    </row>
    <row r="10" spans="1:22" x14ac:dyDescent="0.25">
      <c r="A10" s="23">
        <v>43449</v>
      </c>
      <c r="B10" s="30" t="s">
        <v>48</v>
      </c>
      <c r="C10" s="14">
        <v>-500</v>
      </c>
      <c r="D10" s="2"/>
      <c r="E10" s="2"/>
      <c r="F10" s="2"/>
      <c r="G10" s="2"/>
      <c r="H10" s="2"/>
      <c r="I10" s="2"/>
      <c r="J10" s="2"/>
      <c r="K10" s="2"/>
      <c r="L10" s="2"/>
      <c r="M10" s="2"/>
      <c r="N10" s="2"/>
      <c r="O10" s="2"/>
      <c r="P10" s="2"/>
      <c r="Q10" s="2"/>
      <c r="R10" s="2"/>
      <c r="S10" s="2"/>
      <c r="T10" s="2"/>
      <c r="U10" s="2"/>
      <c r="V10" s="2"/>
    </row>
    <row r="11" spans="1:22" x14ac:dyDescent="0.25">
      <c r="A11" s="23">
        <v>43128</v>
      </c>
      <c r="B11" s="31" t="s">
        <v>49</v>
      </c>
      <c r="C11" s="32">
        <v>-2300</v>
      </c>
      <c r="D11" s="2"/>
      <c r="E11" s="2"/>
      <c r="F11" s="2"/>
      <c r="G11" s="2"/>
      <c r="H11" s="2"/>
      <c r="I11" s="2"/>
      <c r="J11" s="2"/>
      <c r="K11" s="2"/>
      <c r="L11" s="2"/>
      <c r="M11" s="2"/>
      <c r="N11" s="2"/>
      <c r="O11" s="2"/>
      <c r="P11" s="2"/>
      <c r="Q11" s="2"/>
      <c r="R11" s="2"/>
      <c r="S11" s="2"/>
      <c r="T11" s="2"/>
      <c r="U11" s="2"/>
      <c r="V11" s="2"/>
    </row>
    <row r="12" spans="1:22" x14ac:dyDescent="0.25">
      <c r="A12" s="23">
        <v>43159</v>
      </c>
      <c r="B12" s="31" t="s">
        <v>49</v>
      </c>
      <c r="C12" s="32">
        <v>-2300</v>
      </c>
      <c r="D12" s="2"/>
      <c r="E12" s="2"/>
      <c r="F12" s="2"/>
      <c r="G12" s="2"/>
      <c r="H12" s="2"/>
      <c r="I12" s="2"/>
      <c r="J12" s="2"/>
      <c r="K12" s="2"/>
      <c r="L12" s="2"/>
      <c r="M12" s="2"/>
      <c r="N12" s="2"/>
      <c r="O12" s="2"/>
      <c r="P12" s="2"/>
      <c r="Q12" s="2"/>
      <c r="R12" s="2"/>
      <c r="S12" s="2"/>
      <c r="T12" s="2"/>
      <c r="U12" s="2"/>
      <c r="V12" s="2"/>
    </row>
    <row r="13" spans="1:22" x14ac:dyDescent="0.25">
      <c r="A13" s="23">
        <v>43187</v>
      </c>
      <c r="B13" s="31" t="s">
        <v>49</v>
      </c>
      <c r="C13" s="32">
        <v>-2300</v>
      </c>
      <c r="D13" s="2"/>
      <c r="E13" s="2"/>
      <c r="F13" s="2"/>
      <c r="G13" s="2"/>
      <c r="H13" s="2"/>
      <c r="I13" s="2"/>
      <c r="J13" s="2"/>
      <c r="K13" s="2"/>
      <c r="L13" s="2"/>
      <c r="M13" s="2"/>
      <c r="N13" s="2"/>
      <c r="O13" s="2"/>
      <c r="P13" s="2"/>
      <c r="Q13" s="2"/>
      <c r="R13" s="2"/>
      <c r="S13" s="2"/>
      <c r="T13" s="2"/>
      <c r="U13" s="2"/>
      <c r="V13" s="2"/>
    </row>
    <row r="14" spans="1:22" x14ac:dyDescent="0.25">
      <c r="A14" s="23">
        <v>43218</v>
      </c>
      <c r="B14" s="31" t="s">
        <v>49</v>
      </c>
      <c r="C14" s="32">
        <v>-2300</v>
      </c>
      <c r="D14" s="2"/>
      <c r="E14" s="2"/>
      <c r="F14" s="2"/>
      <c r="G14" s="2"/>
      <c r="H14" s="2"/>
      <c r="I14" s="2"/>
      <c r="J14" s="2"/>
      <c r="K14" s="2"/>
      <c r="L14" s="2"/>
      <c r="M14" s="2"/>
      <c r="N14" s="2"/>
      <c r="O14" s="2"/>
      <c r="P14" s="2"/>
      <c r="Q14" s="2"/>
      <c r="R14" s="2"/>
      <c r="S14" s="2"/>
      <c r="T14" s="2"/>
      <c r="U14" s="2"/>
      <c r="V14" s="2"/>
    </row>
    <row r="15" spans="1:22" x14ac:dyDescent="0.25">
      <c r="A15" s="23">
        <v>43248</v>
      </c>
      <c r="B15" s="31" t="s">
        <v>49</v>
      </c>
      <c r="C15" s="32">
        <v>-2300</v>
      </c>
      <c r="D15" s="2"/>
      <c r="E15" s="2"/>
      <c r="F15" s="2"/>
      <c r="G15" s="2"/>
      <c r="H15" s="2"/>
      <c r="I15" s="2"/>
      <c r="J15" s="2"/>
      <c r="K15" s="2"/>
      <c r="L15" s="2"/>
      <c r="M15" s="2"/>
      <c r="N15" s="2"/>
      <c r="O15" s="2"/>
      <c r="P15" s="2"/>
      <c r="Q15" s="2"/>
      <c r="R15" s="2"/>
      <c r="S15" s="2"/>
      <c r="T15" s="2"/>
      <c r="U15" s="2"/>
      <c r="V15" s="2"/>
    </row>
    <row r="16" spans="1:22" x14ac:dyDescent="0.25">
      <c r="A16" s="23">
        <v>43279</v>
      </c>
      <c r="B16" s="31" t="s">
        <v>49</v>
      </c>
      <c r="C16" s="32">
        <v>-2300</v>
      </c>
      <c r="D16" s="2"/>
      <c r="E16" s="2"/>
      <c r="F16" s="2"/>
      <c r="G16" s="2"/>
      <c r="H16" s="2"/>
      <c r="I16" s="2"/>
      <c r="J16" s="2"/>
      <c r="K16" s="2"/>
      <c r="L16" s="2"/>
      <c r="M16" s="2"/>
      <c r="N16" s="2"/>
      <c r="O16" s="2"/>
      <c r="P16" s="2"/>
      <c r="Q16" s="2"/>
      <c r="R16" s="2"/>
      <c r="S16" s="2"/>
      <c r="T16" s="2"/>
      <c r="U16" s="2"/>
      <c r="V16" s="2"/>
    </row>
    <row r="17" spans="1:22" x14ac:dyDescent="0.25">
      <c r="A17" s="23">
        <v>43309</v>
      </c>
      <c r="B17" s="31" t="s">
        <v>49</v>
      </c>
      <c r="C17" s="32">
        <v>-2300</v>
      </c>
      <c r="D17" s="2"/>
      <c r="E17" s="2"/>
      <c r="F17" s="2"/>
      <c r="G17" s="2"/>
      <c r="H17" s="2"/>
      <c r="I17" s="2"/>
      <c r="J17" s="2"/>
      <c r="K17" s="2"/>
      <c r="L17" s="2"/>
      <c r="M17" s="2"/>
      <c r="N17" s="2"/>
      <c r="O17" s="2"/>
      <c r="P17" s="2"/>
      <c r="Q17" s="2"/>
      <c r="R17" s="2"/>
      <c r="S17" s="2"/>
      <c r="T17" s="2"/>
      <c r="U17" s="2"/>
      <c r="V17" s="2"/>
    </row>
    <row r="18" spans="1:22" x14ac:dyDescent="0.25">
      <c r="A18" s="23">
        <v>43340</v>
      </c>
      <c r="B18" s="31" t="s">
        <v>49</v>
      </c>
      <c r="C18" s="32">
        <v>-2300</v>
      </c>
      <c r="D18" s="2"/>
      <c r="E18" s="2"/>
      <c r="F18" s="2"/>
      <c r="G18" s="2"/>
      <c r="H18" s="2"/>
      <c r="I18" s="2"/>
      <c r="J18" s="2"/>
      <c r="K18" s="2"/>
      <c r="L18" s="2"/>
      <c r="M18" s="2"/>
      <c r="N18" s="2"/>
      <c r="O18" s="2"/>
      <c r="P18" s="2"/>
      <c r="Q18" s="2"/>
      <c r="R18" s="2"/>
      <c r="S18" s="2"/>
      <c r="T18" s="2"/>
      <c r="U18" s="2"/>
      <c r="V18" s="2"/>
    </row>
    <row r="19" spans="1:22" x14ac:dyDescent="0.25">
      <c r="A19" s="23">
        <v>43371</v>
      </c>
      <c r="B19" s="31" t="s">
        <v>49</v>
      </c>
      <c r="C19" s="32">
        <v>-2300</v>
      </c>
      <c r="D19" s="2"/>
      <c r="E19" s="2"/>
      <c r="F19" s="2"/>
      <c r="G19" s="2"/>
      <c r="H19" s="2"/>
      <c r="I19" s="2"/>
      <c r="J19" s="2"/>
      <c r="K19" s="2"/>
      <c r="L19" s="2"/>
      <c r="M19" s="2"/>
      <c r="N19" s="2"/>
      <c r="O19" s="2"/>
      <c r="P19" s="2"/>
      <c r="Q19" s="2"/>
      <c r="R19" s="2"/>
      <c r="S19" s="2"/>
      <c r="T19" s="2"/>
      <c r="U19" s="2"/>
      <c r="V19" s="2"/>
    </row>
    <row r="20" spans="1:22" x14ac:dyDescent="0.25">
      <c r="A20" s="23">
        <v>43401</v>
      </c>
      <c r="B20" s="31" t="s">
        <v>49</v>
      </c>
      <c r="C20" s="32">
        <v>-2300</v>
      </c>
      <c r="D20" s="2"/>
      <c r="E20" s="2"/>
      <c r="F20" s="2"/>
      <c r="G20" s="2"/>
      <c r="H20" s="2"/>
      <c r="I20" s="2"/>
      <c r="J20" s="2"/>
      <c r="K20" s="2"/>
      <c r="L20" s="2"/>
      <c r="M20" s="2"/>
      <c r="N20" s="2"/>
      <c r="O20" s="2"/>
      <c r="P20" s="2"/>
      <c r="Q20" s="2"/>
      <c r="R20" s="2"/>
      <c r="S20" s="2"/>
      <c r="T20" s="2"/>
      <c r="U20" s="2"/>
      <c r="V20" s="2"/>
    </row>
    <row r="21" spans="1:22" x14ac:dyDescent="0.25">
      <c r="A21" s="23">
        <v>43432</v>
      </c>
      <c r="B21" s="31" t="s">
        <v>49</v>
      </c>
      <c r="C21" s="32">
        <v>-2300</v>
      </c>
      <c r="D21" s="2"/>
      <c r="E21" s="2"/>
      <c r="F21" s="2"/>
      <c r="G21" s="2"/>
      <c r="H21" s="2"/>
      <c r="I21" s="2"/>
      <c r="J21" s="2"/>
      <c r="K21" s="2"/>
      <c r="L21" s="2"/>
      <c r="M21" s="2"/>
      <c r="N21" s="2"/>
      <c r="O21" s="2"/>
      <c r="P21" s="2"/>
      <c r="Q21" s="2"/>
      <c r="R21" s="2"/>
      <c r="S21" s="2"/>
      <c r="T21" s="2"/>
      <c r="U21" s="2"/>
      <c r="V21" s="2"/>
    </row>
    <row r="22" spans="1:22" x14ac:dyDescent="0.25">
      <c r="A22" s="23">
        <v>43462</v>
      </c>
      <c r="B22" s="31" t="s">
        <v>49</v>
      </c>
      <c r="C22" s="32">
        <v>-2300</v>
      </c>
      <c r="D22" s="2"/>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c r="B24" s="2"/>
      <c r="C24" s="2"/>
      <c r="D24" s="2"/>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x14ac:dyDescent="0.25">
      <c r="A27" s="2"/>
      <c r="B27" s="2"/>
      <c r="C27" s="2"/>
      <c r="D27" s="2"/>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c r="B34" s="2"/>
      <c r="C34" s="2"/>
      <c r="D34" s="2"/>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c r="B36" s="2"/>
      <c r="C36" s="2"/>
      <c r="D36" s="2"/>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c r="B38" s="2"/>
      <c r="C38" s="2"/>
      <c r="D38" s="2"/>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c r="B40" s="2"/>
      <c r="C40" s="2"/>
      <c r="D40" s="2"/>
      <c r="E40" s="2"/>
      <c r="F40" s="2"/>
      <c r="G40" s="2"/>
      <c r="H40" s="2"/>
      <c r="I40" s="2"/>
      <c r="J40" s="2"/>
      <c r="K40" s="2"/>
      <c r="L40" s="2"/>
      <c r="M40" s="2"/>
      <c r="N40" s="2"/>
      <c r="O40" s="2"/>
      <c r="P40" s="2"/>
      <c r="Q40" s="2"/>
      <c r="R40" s="2"/>
      <c r="S40" s="2"/>
      <c r="T40" s="2"/>
      <c r="U40" s="2"/>
      <c r="V40" s="2"/>
    </row>
    <row r="41" spans="1:22" x14ac:dyDescent="0.25">
      <c r="A41" s="2"/>
      <c r="B41" s="2"/>
      <c r="C41" s="2"/>
      <c r="D41" s="2"/>
      <c r="E41" s="2"/>
      <c r="F41" s="2"/>
      <c r="G41" s="2"/>
      <c r="H41" s="2"/>
      <c r="I41" s="2"/>
      <c r="J41" s="2"/>
      <c r="K41" s="2"/>
      <c r="L41" s="2"/>
      <c r="M41" s="2"/>
      <c r="N41" s="2"/>
      <c r="O41" s="2"/>
      <c r="P41" s="2"/>
      <c r="Q41" s="2"/>
      <c r="R41" s="2"/>
      <c r="S41" s="2"/>
      <c r="T41" s="2"/>
      <c r="U41" s="2"/>
      <c r="V41" s="2"/>
    </row>
    <row r="42" spans="1:22" x14ac:dyDescent="0.25">
      <c r="A42" s="2"/>
      <c r="B42" s="2"/>
      <c r="C42" s="2"/>
      <c r="D42" s="2"/>
      <c r="E42" s="2"/>
      <c r="F42" s="2"/>
      <c r="G42" s="2"/>
      <c r="H42" s="2"/>
      <c r="I42" s="2"/>
      <c r="J42" s="2"/>
      <c r="K42" s="2"/>
      <c r="L42" s="2"/>
      <c r="M42" s="2"/>
      <c r="N42" s="2"/>
      <c r="O42" s="2"/>
      <c r="P42" s="2"/>
      <c r="Q42" s="2"/>
      <c r="R42" s="2"/>
      <c r="S42" s="2"/>
      <c r="T42" s="2"/>
      <c r="U42" s="2"/>
      <c r="V42" s="2"/>
    </row>
    <row r="43" spans="1:22" x14ac:dyDescent="0.25">
      <c r="A43" s="2"/>
      <c r="B43" s="2"/>
      <c r="C43" s="2"/>
      <c r="D43" s="2"/>
      <c r="E43" s="2"/>
      <c r="F43" s="2"/>
      <c r="G43" s="2"/>
      <c r="H43" s="2"/>
      <c r="I43" s="2"/>
      <c r="J43" s="2"/>
      <c r="K43" s="2"/>
      <c r="L43" s="2"/>
      <c r="M43" s="2"/>
      <c r="N43" s="2"/>
      <c r="O43" s="2"/>
      <c r="P43" s="2"/>
      <c r="Q43" s="2"/>
      <c r="R43" s="2"/>
      <c r="S43" s="2"/>
      <c r="T43" s="2"/>
      <c r="U43" s="2"/>
      <c r="V43" s="2"/>
    </row>
    <row r="44" spans="1:22" x14ac:dyDescent="0.25">
      <c r="A44" s="2"/>
      <c r="B44" s="2"/>
      <c r="C44" s="2"/>
      <c r="D44" s="2"/>
      <c r="E44" s="2"/>
      <c r="F44" s="2"/>
      <c r="G44" s="2"/>
      <c r="H44" s="2"/>
      <c r="I44" s="2"/>
      <c r="J44" s="2"/>
      <c r="K44" s="2"/>
      <c r="L44" s="2"/>
      <c r="M44" s="2"/>
      <c r="N44" s="2"/>
      <c r="O44" s="2"/>
      <c r="P44" s="2"/>
      <c r="Q44" s="2"/>
      <c r="R44" s="2"/>
      <c r="S44" s="2"/>
      <c r="T44" s="2"/>
      <c r="U44" s="2"/>
      <c r="V44" s="2"/>
    </row>
    <row r="45" spans="1:22" x14ac:dyDescent="0.25">
      <c r="A45" s="2"/>
      <c r="B45" s="2"/>
      <c r="C45" s="2"/>
      <c r="D45" s="2"/>
      <c r="E45" s="2"/>
      <c r="F45" s="2"/>
      <c r="G45" s="2"/>
      <c r="H45" s="2"/>
      <c r="I45" s="2"/>
      <c r="J45" s="2"/>
      <c r="K45" s="2"/>
      <c r="L45" s="2"/>
      <c r="M45" s="2"/>
      <c r="N45" s="2"/>
      <c r="O45" s="2"/>
      <c r="P45" s="2"/>
      <c r="Q45" s="2"/>
      <c r="R45" s="2"/>
      <c r="S45" s="2"/>
      <c r="T45" s="2"/>
      <c r="U45" s="2"/>
      <c r="V45" s="2"/>
    </row>
    <row r="46" spans="1:22" x14ac:dyDescent="0.25">
      <c r="A46" s="2"/>
      <c r="B46" s="2"/>
      <c r="C46" s="2"/>
      <c r="D46" s="2"/>
      <c r="E46" s="2"/>
      <c r="F46" s="2"/>
      <c r="G46" s="2"/>
      <c r="H46" s="2"/>
      <c r="I46" s="2"/>
      <c r="J46" s="2"/>
      <c r="K46" s="2"/>
      <c r="L46" s="2"/>
      <c r="M46" s="2"/>
      <c r="N46" s="2"/>
      <c r="O46" s="2"/>
      <c r="P46" s="2"/>
      <c r="Q46" s="2"/>
      <c r="R46" s="2"/>
      <c r="S46" s="2"/>
      <c r="T46" s="2"/>
      <c r="U46" s="2"/>
      <c r="V46" s="2"/>
    </row>
  </sheetData>
  <mergeCells count="2">
    <mergeCell ref="A2:B2"/>
    <mergeCell ref="A3:B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9E68D-64AF-4D00-A109-20940C26D5D1}">
  <dimension ref="A1:AE50"/>
  <sheetViews>
    <sheetView workbookViewId="0">
      <pane ySplit="4" topLeftCell="A5" activePane="bottomLeft" state="frozen"/>
      <selection pane="bottomLeft" activeCell="B3" sqref="B3"/>
    </sheetView>
  </sheetViews>
  <sheetFormatPr baseColWidth="10" defaultRowHeight="15" x14ac:dyDescent="0.25"/>
  <cols>
    <col min="1" max="1" width="24.140625" customWidth="1"/>
    <col min="2" max="2" width="56.7109375" customWidth="1"/>
    <col min="3" max="3" width="16.85546875" customWidth="1"/>
  </cols>
  <sheetData>
    <row r="1" spans="1:31" ht="33.75" x14ac:dyDescent="0.25">
      <c r="A1" s="26" t="s">
        <v>51</v>
      </c>
      <c r="B1" s="27"/>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55.5" customHeight="1" x14ac:dyDescent="0.25">
      <c r="A2" s="56" t="s">
        <v>52</v>
      </c>
      <c r="B2" s="56"/>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24.75" customHeight="1" x14ac:dyDescent="0.25">
      <c r="A4" s="35" t="s">
        <v>3</v>
      </c>
      <c r="B4" s="5" t="s">
        <v>53</v>
      </c>
      <c r="C4" s="4" t="s">
        <v>43</v>
      </c>
      <c r="D4" s="2"/>
      <c r="E4" s="2"/>
      <c r="F4" s="2"/>
      <c r="G4" s="2"/>
      <c r="H4" s="2"/>
      <c r="I4" s="2"/>
      <c r="J4" s="2"/>
      <c r="K4" s="2"/>
      <c r="L4" s="2"/>
      <c r="M4" s="2"/>
      <c r="N4" s="2"/>
      <c r="O4" s="2"/>
      <c r="P4" s="2"/>
      <c r="Q4" s="2"/>
      <c r="R4" s="2"/>
      <c r="S4" s="2"/>
      <c r="T4" s="2"/>
      <c r="U4" s="2"/>
      <c r="V4" s="2"/>
      <c r="W4" s="2"/>
      <c r="X4" s="2"/>
      <c r="Y4" s="2"/>
      <c r="Z4" s="2"/>
      <c r="AA4" s="2"/>
      <c r="AB4" s="2"/>
      <c r="AC4" s="2"/>
      <c r="AD4" s="2"/>
      <c r="AE4" s="2"/>
    </row>
    <row r="5" spans="1:31" x14ac:dyDescent="0.25">
      <c r="A5" s="36">
        <v>43110</v>
      </c>
      <c r="B5" s="24" t="s">
        <v>54</v>
      </c>
      <c r="C5" s="33">
        <f>7000/12</f>
        <v>583.33333333333337</v>
      </c>
      <c r="D5" s="2"/>
      <c r="E5" s="2"/>
      <c r="F5" s="2"/>
      <c r="G5" s="2"/>
      <c r="H5" s="2"/>
      <c r="I5" s="2"/>
      <c r="J5" s="2"/>
      <c r="K5" s="2"/>
      <c r="L5" s="2"/>
      <c r="M5" s="2"/>
      <c r="N5" s="2"/>
      <c r="O5" s="2"/>
      <c r="P5" s="2"/>
      <c r="Q5" s="2"/>
      <c r="R5" s="2"/>
      <c r="S5" s="2"/>
      <c r="T5" s="2"/>
      <c r="U5" s="2"/>
      <c r="V5" s="2"/>
      <c r="W5" s="2"/>
      <c r="X5" s="2"/>
      <c r="Y5" s="2"/>
      <c r="Z5" s="2"/>
      <c r="AA5" s="2"/>
      <c r="AB5" s="2"/>
      <c r="AC5" s="2"/>
      <c r="AD5" s="2"/>
      <c r="AE5" s="2"/>
    </row>
    <row r="6" spans="1:31" x14ac:dyDescent="0.25">
      <c r="A6" s="36">
        <v>43141</v>
      </c>
      <c r="B6" s="24" t="s">
        <v>55</v>
      </c>
      <c r="C6" s="33">
        <f>+C5+12</f>
        <v>595.33333333333337</v>
      </c>
      <c r="D6" s="2"/>
      <c r="E6" s="2"/>
      <c r="F6" s="2"/>
      <c r="G6" s="2"/>
      <c r="H6" s="2"/>
      <c r="I6" s="2"/>
      <c r="J6" s="2"/>
      <c r="K6" s="2"/>
      <c r="L6" s="2"/>
      <c r="M6" s="2"/>
      <c r="N6" s="2"/>
      <c r="O6" s="2"/>
      <c r="P6" s="2"/>
      <c r="Q6" s="2"/>
      <c r="R6" s="2"/>
      <c r="S6" s="2"/>
      <c r="T6" s="2"/>
      <c r="U6" s="2"/>
      <c r="V6" s="2"/>
      <c r="W6" s="2"/>
      <c r="X6" s="2"/>
      <c r="Y6" s="2"/>
      <c r="Z6" s="2"/>
      <c r="AA6" s="2"/>
      <c r="AB6" s="2"/>
      <c r="AC6" s="2"/>
      <c r="AD6" s="2"/>
      <c r="AE6" s="2"/>
    </row>
    <row r="7" spans="1:31" x14ac:dyDescent="0.25">
      <c r="A7" s="36">
        <v>43169</v>
      </c>
      <c r="B7" s="24" t="s">
        <v>56</v>
      </c>
      <c r="C7" s="33">
        <f>+C6*1.01</f>
        <v>601.28666666666675</v>
      </c>
      <c r="D7" s="2"/>
      <c r="E7" s="2"/>
      <c r="F7" s="2"/>
      <c r="G7" s="2"/>
      <c r="H7" s="2"/>
      <c r="I7" s="2"/>
      <c r="J7" s="2"/>
      <c r="K7" s="2"/>
      <c r="L7" s="2"/>
      <c r="M7" s="2"/>
      <c r="N7" s="2"/>
      <c r="O7" s="2"/>
      <c r="P7" s="2"/>
      <c r="Q7" s="2"/>
      <c r="R7" s="2"/>
      <c r="S7" s="2"/>
      <c r="T7" s="2"/>
      <c r="U7" s="2"/>
      <c r="V7" s="2"/>
      <c r="W7" s="2"/>
      <c r="X7" s="2"/>
      <c r="Y7" s="2"/>
      <c r="Z7" s="2"/>
      <c r="AA7" s="2"/>
      <c r="AB7" s="2"/>
      <c r="AC7" s="2"/>
      <c r="AD7" s="2"/>
      <c r="AE7" s="2"/>
    </row>
    <row r="8" spans="1:31" x14ac:dyDescent="0.25">
      <c r="A8" s="36">
        <v>43200</v>
      </c>
      <c r="B8" s="24" t="s">
        <v>57</v>
      </c>
      <c r="C8" s="33">
        <f>+C7*0.98</f>
        <v>589.26093333333336</v>
      </c>
      <c r="D8" s="2"/>
      <c r="E8" s="2"/>
      <c r="F8" s="2"/>
      <c r="G8" s="2"/>
      <c r="H8" s="2"/>
      <c r="I8" s="2"/>
      <c r="J8" s="2"/>
      <c r="K8" s="2"/>
      <c r="L8" s="2"/>
      <c r="M8" s="2"/>
      <c r="N8" s="2"/>
      <c r="O8" s="2"/>
      <c r="P8" s="2"/>
      <c r="Q8" s="2"/>
      <c r="R8" s="2"/>
      <c r="S8" s="2"/>
      <c r="T8" s="2"/>
      <c r="U8" s="2"/>
      <c r="V8" s="2"/>
      <c r="W8" s="2"/>
      <c r="X8" s="2"/>
      <c r="Y8" s="2"/>
      <c r="Z8" s="2"/>
      <c r="AA8" s="2"/>
      <c r="AB8" s="2"/>
      <c r="AC8" s="2"/>
      <c r="AD8" s="2"/>
      <c r="AE8" s="2"/>
    </row>
    <row r="9" spans="1:31" x14ac:dyDescent="0.25">
      <c r="A9" s="36">
        <v>43210</v>
      </c>
      <c r="B9" s="24" t="s">
        <v>58</v>
      </c>
      <c r="C9" s="33">
        <v>590.01</v>
      </c>
      <c r="D9" s="2"/>
      <c r="E9" s="2"/>
      <c r="F9" s="2"/>
      <c r="G9" s="2"/>
      <c r="H9" s="2"/>
      <c r="I9" s="2"/>
      <c r="J9" s="2"/>
      <c r="K9" s="2"/>
      <c r="L9" s="2"/>
      <c r="M9" s="2"/>
      <c r="N9" s="2"/>
      <c r="O9" s="2"/>
      <c r="P9" s="2"/>
      <c r="Q9" s="2"/>
      <c r="R9" s="2"/>
      <c r="S9" s="2"/>
      <c r="T9" s="2"/>
      <c r="U9" s="2"/>
      <c r="V9" s="2"/>
      <c r="W9" s="2"/>
      <c r="X9" s="2"/>
      <c r="Y9" s="2"/>
      <c r="Z9" s="2"/>
      <c r="AA9" s="2"/>
      <c r="AB9" s="2"/>
      <c r="AC9" s="2"/>
      <c r="AD9" s="2"/>
      <c r="AE9" s="2"/>
    </row>
    <row r="10" spans="1:31" x14ac:dyDescent="0.25">
      <c r="A10" s="36">
        <v>43230</v>
      </c>
      <c r="B10" s="24" t="s">
        <v>59</v>
      </c>
      <c r="C10" s="33">
        <v>580.99</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x14ac:dyDescent="0.25">
      <c r="A11" s="36">
        <v>43261</v>
      </c>
      <c r="B11" s="24" t="s">
        <v>60</v>
      </c>
      <c r="C11" s="34">
        <v>590.20000000000005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x14ac:dyDescent="0.25">
      <c r="A12" s="36">
        <v>43291</v>
      </c>
      <c r="B12" s="24" t="s">
        <v>61</v>
      </c>
      <c r="C12" s="34">
        <v>601.72</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5">
      <c r="A13" s="36">
        <v>43322</v>
      </c>
      <c r="B13" s="24" t="s">
        <v>62</v>
      </c>
      <c r="C13" s="34">
        <v>588.01</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x14ac:dyDescent="0.25">
      <c r="A14" s="36">
        <v>43353</v>
      </c>
      <c r="B14" s="24" t="s">
        <v>63</v>
      </c>
      <c r="C14" s="34">
        <v>566.47</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5">
      <c r="A15" s="36">
        <v>43383</v>
      </c>
      <c r="B15" s="24" t="s">
        <v>64</v>
      </c>
      <c r="C15" s="34">
        <v>593.15</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x14ac:dyDescent="0.25">
      <c r="A16" s="36">
        <v>43414</v>
      </c>
      <c r="B16" s="24" t="s">
        <v>65</v>
      </c>
      <c r="C16" s="34">
        <v>601.42999999999995</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x14ac:dyDescent="0.25">
      <c r="A17" s="36">
        <v>43444</v>
      </c>
      <c r="B17" s="24" t="s">
        <v>66</v>
      </c>
      <c r="C17" s="34">
        <v>550.12</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sheetData>
  <mergeCells count="1">
    <mergeCell ref="A2:B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C973-9212-4CA8-AA07-9520ACFEFF7C}">
  <dimension ref="A1:S36"/>
  <sheetViews>
    <sheetView workbookViewId="0"/>
  </sheetViews>
  <sheetFormatPr baseColWidth="10" defaultRowHeight="15" x14ac:dyDescent="0.25"/>
  <cols>
    <col min="1" max="1" width="2.7109375" customWidth="1"/>
    <col min="2" max="2" width="1" customWidth="1"/>
    <col min="3" max="3" width="47.140625" customWidth="1"/>
    <col min="4" max="4" width="21" customWidth="1"/>
    <col min="5" max="5" width="51.5703125" customWidth="1"/>
    <col min="6" max="6" width="4" customWidth="1"/>
  </cols>
  <sheetData>
    <row r="1" spans="1:19" ht="4.5" customHeight="1" x14ac:dyDescent="0.25">
      <c r="A1" s="2"/>
      <c r="B1" s="2"/>
      <c r="C1" s="2"/>
      <c r="D1" s="2"/>
      <c r="E1" s="2"/>
      <c r="F1" s="2"/>
      <c r="G1" s="2"/>
      <c r="H1" s="2"/>
      <c r="I1" s="2"/>
      <c r="J1" s="2"/>
      <c r="K1" s="2"/>
      <c r="L1" s="2"/>
      <c r="M1" s="2"/>
      <c r="N1" s="2"/>
      <c r="O1" s="2"/>
      <c r="P1" s="2"/>
      <c r="Q1" s="2"/>
      <c r="R1" s="2"/>
      <c r="S1" s="2"/>
    </row>
    <row r="2" spans="1:19" ht="23.25" customHeight="1" x14ac:dyDescent="0.25">
      <c r="A2" s="2"/>
      <c r="B2" s="37"/>
      <c r="C2" s="46" t="s">
        <v>77</v>
      </c>
      <c r="D2" s="49"/>
      <c r="E2" s="2"/>
      <c r="F2" s="2"/>
      <c r="G2" s="2"/>
      <c r="H2" s="2"/>
      <c r="I2" s="2"/>
      <c r="J2" s="2"/>
      <c r="K2" s="2"/>
      <c r="L2" s="2"/>
      <c r="M2" s="2"/>
      <c r="N2" s="2"/>
      <c r="O2" s="2"/>
      <c r="P2" s="2"/>
      <c r="Q2" s="2"/>
      <c r="R2" s="2"/>
      <c r="S2" s="2"/>
    </row>
    <row r="3" spans="1:19" ht="15.95" customHeight="1" x14ac:dyDescent="0.25">
      <c r="A3" s="2"/>
      <c r="B3" s="38"/>
      <c r="C3" s="44" t="s">
        <v>67</v>
      </c>
      <c r="D3" s="50"/>
      <c r="E3" s="2"/>
      <c r="F3" s="2"/>
      <c r="G3" s="2"/>
      <c r="H3" s="2"/>
      <c r="I3" s="2"/>
      <c r="J3" s="2"/>
      <c r="K3" s="2"/>
      <c r="L3" s="2"/>
      <c r="M3" s="2"/>
      <c r="N3" s="2"/>
      <c r="O3" s="2"/>
      <c r="P3" s="2"/>
      <c r="Q3" s="2"/>
      <c r="R3" s="2"/>
      <c r="S3" s="2"/>
    </row>
    <row r="4" spans="1:19" ht="15.95" customHeight="1" x14ac:dyDescent="0.25">
      <c r="A4" s="2"/>
      <c r="B4" s="38"/>
      <c r="C4" s="39" t="s">
        <v>68</v>
      </c>
      <c r="D4" s="50">
        <f>SUM(Einnahmen!G4:G40000)</f>
        <v>48000</v>
      </c>
      <c r="E4" s="2"/>
      <c r="F4" s="2"/>
      <c r="G4" s="2"/>
      <c r="H4" s="2"/>
      <c r="I4" s="2"/>
      <c r="J4" s="2"/>
      <c r="K4" s="2"/>
      <c r="L4" s="2"/>
      <c r="M4" s="2"/>
      <c r="N4" s="2"/>
      <c r="O4" s="2"/>
      <c r="P4" s="2"/>
      <c r="Q4" s="2"/>
      <c r="R4" s="2"/>
      <c r="S4" s="2"/>
    </row>
    <row r="5" spans="1:19" ht="15.95" customHeight="1" x14ac:dyDescent="0.25">
      <c r="A5" s="2"/>
      <c r="B5" s="38"/>
      <c r="C5" s="39" t="s">
        <v>69</v>
      </c>
      <c r="D5" s="50">
        <f>SUM(Einnahmen!E4:E40000)-SUM(Einnahmen!G4:G40000)</f>
        <v>9120</v>
      </c>
      <c r="E5" s="2"/>
      <c r="F5" s="2"/>
      <c r="G5" s="2"/>
      <c r="H5" s="2"/>
      <c r="I5" s="2"/>
      <c r="J5" s="2"/>
      <c r="K5" s="2"/>
      <c r="L5" s="2"/>
      <c r="M5" s="2"/>
      <c r="N5" s="2"/>
      <c r="O5" s="2"/>
      <c r="P5" s="2"/>
      <c r="Q5" s="2"/>
      <c r="R5" s="2"/>
      <c r="S5" s="2"/>
    </row>
    <row r="6" spans="1:19" ht="15.95" customHeight="1" x14ac:dyDescent="0.25">
      <c r="A6" s="2"/>
      <c r="B6" s="41"/>
      <c r="C6" s="45" t="s">
        <v>70</v>
      </c>
      <c r="D6" s="52">
        <f>D5+D4</f>
        <v>57120</v>
      </c>
      <c r="E6" s="54" t="s">
        <v>84</v>
      </c>
      <c r="F6" s="2"/>
      <c r="G6" s="2"/>
      <c r="H6" s="2"/>
      <c r="I6" s="2"/>
      <c r="J6" s="2"/>
      <c r="K6" s="2"/>
      <c r="L6" s="2"/>
      <c r="M6" s="2"/>
      <c r="N6" s="2"/>
      <c r="O6" s="2"/>
      <c r="P6" s="2"/>
      <c r="Q6" s="2"/>
      <c r="R6" s="2"/>
      <c r="S6" s="2"/>
    </row>
    <row r="7" spans="1:19" ht="15.95" customHeight="1" x14ac:dyDescent="0.25">
      <c r="A7" s="2"/>
      <c r="B7" s="37"/>
      <c r="C7" s="48" t="s">
        <v>71</v>
      </c>
      <c r="D7" s="49"/>
      <c r="E7" s="54"/>
      <c r="F7" s="2"/>
      <c r="G7" s="2"/>
      <c r="H7" s="2"/>
      <c r="I7" s="2"/>
      <c r="J7" s="2"/>
      <c r="K7" s="2"/>
      <c r="L7" s="2"/>
      <c r="M7" s="2"/>
      <c r="N7" s="2"/>
      <c r="O7" s="2"/>
      <c r="P7" s="2"/>
      <c r="Q7" s="2"/>
      <c r="R7" s="2"/>
      <c r="S7" s="2"/>
    </row>
    <row r="8" spans="1:19" ht="15.95" customHeight="1" x14ac:dyDescent="0.25">
      <c r="A8" s="2"/>
      <c r="B8" s="38"/>
      <c r="C8" s="39" t="s">
        <v>72</v>
      </c>
      <c r="D8" s="50">
        <f>SUM(Ausgaben!F4:F40000)</f>
        <v>5396.4432576769068</v>
      </c>
      <c r="E8" s="54" t="s">
        <v>85</v>
      </c>
      <c r="F8" s="2"/>
      <c r="G8" s="2"/>
      <c r="H8" s="2"/>
      <c r="I8" s="2"/>
      <c r="J8" s="2"/>
      <c r="K8" s="2"/>
      <c r="L8" s="2"/>
      <c r="M8" s="2"/>
      <c r="N8" s="2"/>
      <c r="O8" s="2"/>
      <c r="P8" s="2"/>
      <c r="Q8" s="2"/>
      <c r="R8" s="2"/>
      <c r="S8" s="2"/>
    </row>
    <row r="9" spans="1:19" ht="15.95" customHeight="1" x14ac:dyDescent="0.25">
      <c r="A9" s="2"/>
      <c r="B9" s="38"/>
      <c r="C9" s="39" t="s">
        <v>73</v>
      </c>
      <c r="D9" s="50">
        <f>SUM(Ausgaben!D4:D40000)-SUM(Ausgaben!F4:F40000)+SUM(Investition!C5:C40000)-SUM(Investition!E5:E540000)</f>
        <v>1904.5113641718299</v>
      </c>
      <c r="E9" s="54" t="s">
        <v>86</v>
      </c>
      <c r="F9" s="2"/>
      <c r="G9" s="2"/>
      <c r="H9" s="2"/>
      <c r="I9" s="2"/>
      <c r="J9" s="2"/>
      <c r="K9" s="2"/>
      <c r="L9" s="2"/>
      <c r="M9" s="2"/>
      <c r="N9" s="2"/>
      <c r="O9" s="2"/>
      <c r="P9" s="2"/>
      <c r="Q9" s="2"/>
      <c r="R9" s="2"/>
      <c r="S9" s="2"/>
    </row>
    <row r="10" spans="1:19" ht="15.95" customHeight="1" x14ac:dyDescent="0.25">
      <c r="A10" s="2"/>
      <c r="B10" s="38"/>
      <c r="C10" s="39" t="s">
        <v>74</v>
      </c>
      <c r="D10" s="50">
        <f>SUM('Umsatzsteuer - USt-Va'!C5:C40000)</f>
        <v>7631.3142666666672</v>
      </c>
      <c r="E10" s="54" t="s">
        <v>87</v>
      </c>
      <c r="F10" s="2"/>
      <c r="G10" s="2"/>
      <c r="H10" s="2"/>
      <c r="I10" s="2"/>
      <c r="J10" s="2"/>
      <c r="K10" s="2"/>
      <c r="L10" s="2"/>
      <c r="M10" s="2"/>
      <c r="N10" s="2"/>
      <c r="O10" s="2"/>
      <c r="P10" s="2"/>
      <c r="Q10" s="2"/>
      <c r="R10" s="2"/>
      <c r="S10" s="2"/>
    </row>
    <row r="11" spans="1:19" ht="15.95" customHeight="1" x14ac:dyDescent="0.25">
      <c r="A11" s="2"/>
      <c r="B11" s="38"/>
      <c r="C11" s="39" t="s">
        <v>75</v>
      </c>
      <c r="D11" s="50">
        <f>SUM(Investition!H5:H40000)</f>
        <v>1772.5490196078433</v>
      </c>
      <c r="E11" s="54" t="s">
        <v>88</v>
      </c>
      <c r="F11" s="2"/>
      <c r="G11" s="2"/>
      <c r="H11" s="2"/>
      <c r="I11" s="2"/>
      <c r="J11" s="2"/>
      <c r="K11" s="2"/>
      <c r="L11" s="2"/>
      <c r="M11" s="2"/>
      <c r="N11" s="2"/>
      <c r="O11" s="2"/>
      <c r="P11" s="2"/>
      <c r="Q11" s="2"/>
      <c r="R11" s="2"/>
      <c r="S11" s="2"/>
    </row>
    <row r="12" spans="1:19" ht="15.95" customHeight="1" x14ac:dyDescent="0.25">
      <c r="A12" s="2"/>
      <c r="B12" s="38"/>
      <c r="C12" s="44" t="s">
        <v>76</v>
      </c>
      <c r="D12" s="53">
        <f>SUM(D8:D11)</f>
        <v>16704.817908123248</v>
      </c>
      <c r="E12" s="54"/>
      <c r="F12" s="2"/>
      <c r="G12" s="2"/>
      <c r="H12" s="2"/>
      <c r="I12" s="2"/>
      <c r="J12" s="2"/>
      <c r="K12" s="2"/>
      <c r="L12" s="2"/>
      <c r="M12" s="2"/>
      <c r="N12" s="2"/>
      <c r="O12" s="2"/>
      <c r="P12" s="2"/>
      <c r="Q12" s="2"/>
      <c r="R12" s="2"/>
      <c r="S12" s="2"/>
    </row>
    <row r="13" spans="1:19" ht="20.25" customHeight="1" x14ac:dyDescent="0.25">
      <c r="A13" s="2"/>
      <c r="B13" s="41"/>
      <c r="C13" s="45" t="s">
        <v>82</v>
      </c>
      <c r="D13" s="52">
        <f>D6-D12</f>
        <v>40415.182091876748</v>
      </c>
      <c r="E13" s="54" t="s">
        <v>89</v>
      </c>
      <c r="F13" s="2"/>
      <c r="G13" s="2"/>
      <c r="H13" s="2"/>
      <c r="I13" s="2"/>
      <c r="J13" s="2"/>
      <c r="K13" s="2"/>
      <c r="L13" s="2"/>
      <c r="M13" s="2"/>
      <c r="N13" s="2"/>
      <c r="O13" s="2"/>
      <c r="P13" s="2"/>
      <c r="Q13" s="2"/>
      <c r="R13" s="2"/>
      <c r="S13" s="2"/>
    </row>
    <row r="14" spans="1:19" ht="30" customHeight="1" x14ac:dyDescent="0.25">
      <c r="A14" s="2"/>
      <c r="B14" s="38"/>
      <c r="C14" s="47" t="s">
        <v>78</v>
      </c>
      <c r="D14" s="50"/>
      <c r="E14" s="2"/>
      <c r="F14" s="2"/>
      <c r="G14" s="2"/>
      <c r="H14" s="2"/>
      <c r="I14" s="2"/>
      <c r="J14" s="2"/>
      <c r="K14" s="2"/>
      <c r="L14" s="2"/>
      <c r="M14" s="2"/>
      <c r="N14" s="2"/>
      <c r="O14" s="2"/>
      <c r="P14" s="2"/>
      <c r="Q14" s="2"/>
      <c r="R14" s="2"/>
      <c r="S14" s="2"/>
    </row>
    <row r="15" spans="1:19" ht="15.95" customHeight="1" x14ac:dyDescent="0.25">
      <c r="A15" s="2"/>
      <c r="B15" s="38"/>
      <c r="C15" s="39" t="s">
        <v>75</v>
      </c>
      <c r="D15" s="50">
        <f>+D11</f>
        <v>1772.5490196078433</v>
      </c>
      <c r="E15" s="54" t="s">
        <v>88</v>
      </c>
      <c r="F15" s="2"/>
      <c r="G15" s="2"/>
      <c r="H15" s="2"/>
      <c r="I15" s="2"/>
      <c r="J15" s="2"/>
      <c r="K15" s="2"/>
      <c r="L15" s="2"/>
      <c r="M15" s="2"/>
      <c r="N15" s="2"/>
      <c r="O15" s="2"/>
      <c r="P15" s="2"/>
      <c r="Q15" s="2"/>
      <c r="R15" s="2"/>
      <c r="S15" s="2"/>
    </row>
    <row r="16" spans="1:19" ht="15.95" customHeight="1" x14ac:dyDescent="0.25">
      <c r="A16" s="2"/>
      <c r="B16" s="38"/>
      <c r="C16" s="39" t="s">
        <v>79</v>
      </c>
      <c r="D16" s="50">
        <f>-SUM(Investition!E5:E40000)</f>
        <v>-4813.4453781512611</v>
      </c>
      <c r="E16" s="54" t="s">
        <v>88</v>
      </c>
      <c r="F16" s="2"/>
      <c r="G16" s="2"/>
      <c r="H16" s="2"/>
      <c r="I16" s="2"/>
      <c r="J16" s="2"/>
      <c r="K16" s="2"/>
      <c r="L16" s="2"/>
      <c r="M16" s="2"/>
      <c r="N16" s="2"/>
      <c r="O16" s="2"/>
      <c r="P16" s="2"/>
      <c r="Q16" s="2"/>
      <c r="R16" s="2"/>
      <c r="S16" s="2"/>
    </row>
    <row r="17" spans="1:19" ht="15.95" customHeight="1" x14ac:dyDescent="0.25">
      <c r="A17" s="2"/>
      <c r="B17" s="38"/>
      <c r="C17" s="39" t="s">
        <v>80</v>
      </c>
      <c r="D17" s="50">
        <f>SUM(Finanzierung!C5:C40000)</f>
        <v>-20600</v>
      </c>
      <c r="E17" s="54" t="s">
        <v>90</v>
      </c>
      <c r="F17" s="2"/>
      <c r="G17" s="2"/>
      <c r="H17" s="2"/>
      <c r="I17" s="2"/>
      <c r="J17" s="2"/>
      <c r="K17" s="2"/>
      <c r="L17" s="2"/>
      <c r="M17" s="2"/>
      <c r="N17" s="2"/>
      <c r="O17" s="2"/>
      <c r="P17" s="2"/>
      <c r="Q17" s="2"/>
      <c r="R17" s="2"/>
      <c r="S17" s="2"/>
    </row>
    <row r="18" spans="1:19" ht="15.95" customHeight="1" x14ac:dyDescent="0.25">
      <c r="A18" s="2"/>
      <c r="B18" s="38"/>
      <c r="C18" s="44" t="s">
        <v>83</v>
      </c>
      <c r="D18" s="53">
        <f>SUM(D15:D17)</f>
        <v>-23640.896358543418</v>
      </c>
      <c r="E18" s="54" t="s">
        <v>97</v>
      </c>
      <c r="F18" s="2"/>
      <c r="G18" s="2"/>
      <c r="H18" s="2"/>
      <c r="I18" s="2"/>
      <c r="J18" s="2"/>
      <c r="K18" s="2"/>
      <c r="L18" s="2"/>
      <c r="M18" s="2"/>
      <c r="N18" s="2"/>
      <c r="O18" s="2"/>
      <c r="P18" s="2"/>
      <c r="Q18" s="2"/>
      <c r="R18" s="2"/>
      <c r="S18" s="2"/>
    </row>
    <row r="19" spans="1:19" ht="26.25" customHeight="1" x14ac:dyDescent="0.25">
      <c r="A19" s="2"/>
      <c r="B19" s="38"/>
      <c r="C19" s="40" t="s">
        <v>81</v>
      </c>
      <c r="D19" s="53">
        <f>D13+D18</f>
        <v>16774.28573333333</v>
      </c>
      <c r="E19" s="57" t="s">
        <v>91</v>
      </c>
      <c r="F19" s="57"/>
      <c r="G19" s="57"/>
      <c r="H19" s="57"/>
      <c r="I19" s="57"/>
      <c r="J19" s="2"/>
      <c r="K19" s="2"/>
      <c r="L19" s="2"/>
      <c r="M19" s="2"/>
      <c r="N19" s="2"/>
      <c r="O19" s="2"/>
      <c r="P19" s="2"/>
      <c r="Q19" s="2"/>
      <c r="R19" s="2"/>
      <c r="S19" s="2"/>
    </row>
    <row r="20" spans="1:19" ht="7.5" customHeight="1" x14ac:dyDescent="0.25">
      <c r="A20" s="2"/>
      <c r="B20" s="41"/>
      <c r="C20" s="42"/>
      <c r="D20" s="51"/>
      <c r="E20" s="57"/>
      <c r="F20" s="57"/>
      <c r="G20" s="57"/>
      <c r="H20" s="57"/>
      <c r="I20" s="57"/>
      <c r="J20" s="2"/>
      <c r="K20" s="2"/>
      <c r="L20" s="2"/>
      <c r="M20" s="2"/>
      <c r="N20" s="2"/>
      <c r="O20" s="2"/>
      <c r="P20" s="2"/>
      <c r="Q20" s="2"/>
      <c r="R20" s="2"/>
      <c r="S20" s="2"/>
    </row>
    <row r="21" spans="1:19" x14ac:dyDescent="0.25">
      <c r="A21" s="2"/>
      <c r="B21" s="2"/>
      <c r="C21" s="43"/>
      <c r="D21" s="2"/>
      <c r="E21" s="57"/>
      <c r="F21" s="57"/>
      <c r="G21" s="57"/>
      <c r="H21" s="57"/>
      <c r="I21" s="57"/>
      <c r="J21" s="2"/>
      <c r="K21" s="2"/>
      <c r="L21" s="2"/>
      <c r="M21" s="2"/>
      <c r="N21" s="2"/>
      <c r="O21" s="2"/>
      <c r="P21" s="2"/>
      <c r="Q21" s="2"/>
      <c r="R21" s="2"/>
      <c r="S21" s="2"/>
    </row>
    <row r="22" spans="1:19" x14ac:dyDescent="0.25">
      <c r="A22" s="2"/>
      <c r="B22" s="2" t="s">
        <v>92</v>
      </c>
      <c r="C22" s="43"/>
      <c r="D22" s="2"/>
      <c r="E22" s="2"/>
      <c r="F22" s="2"/>
      <c r="G22" s="2"/>
      <c r="H22" s="2"/>
      <c r="I22" s="2"/>
      <c r="J22" s="2"/>
      <c r="K22" s="2"/>
      <c r="L22" s="2"/>
      <c r="M22" s="2"/>
      <c r="N22" s="2"/>
      <c r="O22" s="2"/>
      <c r="P22" s="2"/>
      <c r="Q22" s="2"/>
      <c r="R22" s="2"/>
      <c r="S22" s="2"/>
    </row>
    <row r="23" spans="1:19" x14ac:dyDescent="0.25">
      <c r="A23" s="2"/>
      <c r="B23" s="2"/>
      <c r="C23" s="43" t="s">
        <v>93</v>
      </c>
      <c r="D23" s="2"/>
      <c r="E23" s="2"/>
      <c r="F23" s="2"/>
      <c r="G23" s="2"/>
      <c r="H23" s="2"/>
      <c r="I23" s="2"/>
      <c r="J23" s="2"/>
      <c r="K23" s="2"/>
      <c r="L23" s="2"/>
      <c r="M23" s="2"/>
      <c r="N23" s="2"/>
      <c r="O23" s="2"/>
      <c r="P23" s="2"/>
      <c r="Q23" s="2"/>
      <c r="R23" s="2"/>
      <c r="S23" s="2"/>
    </row>
    <row r="24" spans="1:19" x14ac:dyDescent="0.25">
      <c r="A24" s="2"/>
      <c r="B24" s="2"/>
      <c r="C24" s="43" t="s">
        <v>94</v>
      </c>
      <c r="D24" s="2"/>
      <c r="E24" s="2"/>
      <c r="F24" s="2"/>
      <c r="G24" s="2"/>
      <c r="H24" s="2"/>
      <c r="I24" s="2"/>
      <c r="J24" s="2"/>
      <c r="K24" s="2"/>
      <c r="L24" s="2"/>
      <c r="M24" s="2"/>
      <c r="N24" s="2"/>
      <c r="O24" s="2"/>
      <c r="P24" s="2"/>
      <c r="Q24" s="2"/>
      <c r="R24" s="2"/>
      <c r="S24" s="2"/>
    </row>
    <row r="25" spans="1:19" x14ac:dyDescent="0.25">
      <c r="A25" s="2"/>
      <c r="B25" s="2"/>
      <c r="C25" s="43" t="s">
        <v>95</v>
      </c>
      <c r="D25" s="2"/>
      <c r="E25" s="2"/>
      <c r="F25" s="2"/>
      <c r="G25" s="2"/>
      <c r="H25" s="2"/>
      <c r="I25" s="2"/>
      <c r="J25" s="2"/>
      <c r="K25" s="2"/>
      <c r="L25" s="2"/>
      <c r="M25" s="2"/>
      <c r="N25" s="2"/>
      <c r="O25" s="2"/>
      <c r="P25" s="2"/>
      <c r="Q25" s="2"/>
      <c r="R25" s="2"/>
      <c r="S25" s="2"/>
    </row>
    <row r="26" spans="1:19" x14ac:dyDescent="0.25">
      <c r="A26" s="2"/>
      <c r="B26" s="2"/>
      <c r="C26" s="43" t="s">
        <v>96</v>
      </c>
      <c r="D26" s="2"/>
      <c r="E26" s="2"/>
      <c r="F26" s="2"/>
      <c r="G26" s="2"/>
      <c r="H26" s="2"/>
      <c r="I26" s="2"/>
      <c r="J26" s="2"/>
      <c r="K26" s="2"/>
      <c r="L26" s="2"/>
      <c r="M26" s="2"/>
      <c r="N26" s="2"/>
      <c r="O26" s="2"/>
      <c r="P26" s="2"/>
      <c r="Q26" s="2"/>
      <c r="R26" s="2"/>
      <c r="S26" s="2"/>
    </row>
    <row r="27" spans="1:19" x14ac:dyDescent="0.25">
      <c r="A27" s="2"/>
      <c r="B27" s="2"/>
      <c r="C27" s="43"/>
      <c r="D27" s="2"/>
      <c r="E27" s="2"/>
      <c r="F27" s="2"/>
      <c r="G27" s="2"/>
      <c r="H27" s="2"/>
      <c r="I27" s="2"/>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sheetData>
  <mergeCells count="1">
    <mergeCell ref="E19:I2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Willkommen</vt:lpstr>
      <vt:lpstr>Startseite</vt:lpstr>
      <vt:lpstr>Einnahmen</vt:lpstr>
      <vt:lpstr>Ausgaben</vt:lpstr>
      <vt:lpstr>Investition</vt:lpstr>
      <vt:lpstr>Finanzierung</vt:lpstr>
      <vt:lpstr>Umsatzsteuer - USt-Va</vt:lpstr>
      <vt:lpstr>Dashboard Einnahme-Ausgaben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Torsten</dc:creator>
  <cp:lastModifiedBy>Andreas Wieland</cp:lastModifiedBy>
  <dcterms:created xsi:type="dcterms:W3CDTF">2019-02-11T07:51:58Z</dcterms:created>
  <dcterms:modified xsi:type="dcterms:W3CDTF">2023-11-07T16:17:20Z</dcterms:modified>
</cp:coreProperties>
</file>