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utzer\Dropbox\Mein PC (DESKTOP-MPTAUA0)\Downloads\"/>
    </mc:Choice>
  </mc:AlternateContent>
  <xr:revisionPtr revIDLastSave="0" documentId="13_ncr:1_{B17A55A6-5288-4D2D-B407-5A8E9E762230}" xr6:coauthVersionLast="47" xr6:coauthVersionMax="47" xr10:uidLastSave="{00000000-0000-0000-0000-000000000000}"/>
  <bookViews>
    <workbookView xWindow="28680" yWindow="-120" windowWidth="29040" windowHeight="15840" activeTab="1" xr2:uid="{FA69B43D-72AE-4C7F-A00B-F259385FC6B2}"/>
  </bookViews>
  <sheets>
    <sheet name="Für-Gründer-Tipps" sheetId="1" r:id="rId1"/>
    <sheet name="BWA-Tool" sheetId="2" r:id="rId2"/>
  </sheets>
  <definedNames>
    <definedName name="Wichtige_Kennzahlen">'BWA-Tool'!$C$41:$F$47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7" i="2" l="1"/>
  <c r="D47" i="2"/>
  <c r="E44" i="2"/>
  <c r="E45" i="2"/>
  <c r="E46" i="2"/>
  <c r="I39" i="2"/>
  <c r="H39" i="2"/>
  <c r="I38" i="2"/>
  <c r="H38" i="2"/>
  <c r="I36" i="2"/>
  <c r="H36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E43" i="2" s="1"/>
  <c r="H10" i="2"/>
  <c r="D46" i="2"/>
  <c r="D45" i="2"/>
  <c r="D44" i="2"/>
  <c r="D43" i="2"/>
  <c r="G38" i="2"/>
  <c r="G34" i="2"/>
  <c r="G33" i="2"/>
  <c r="G32" i="2"/>
  <c r="G31" i="2"/>
  <c r="G30" i="2"/>
  <c r="G29" i="2"/>
  <c r="G28" i="2"/>
  <c r="G25" i="2"/>
  <c r="G24" i="2"/>
  <c r="G23" i="2"/>
  <c r="G22" i="2"/>
  <c r="G21" i="2"/>
  <c r="G20" i="2"/>
  <c r="G19" i="2"/>
  <c r="G18" i="2"/>
  <c r="G17" i="2"/>
  <c r="G16" i="2"/>
  <c r="G15" i="2"/>
  <c r="G14" i="2"/>
  <c r="G12" i="2"/>
  <c r="G10" i="2"/>
  <c r="G9" i="2"/>
  <c r="G8" i="2"/>
  <c r="G7" i="2"/>
  <c r="G6" i="2"/>
  <c r="F38" i="2"/>
  <c r="F34" i="2"/>
  <c r="F33" i="2"/>
  <c r="F32" i="2"/>
  <c r="F31" i="2"/>
  <c r="F30" i="2"/>
  <c r="F29" i="2"/>
  <c r="F28" i="2"/>
  <c r="F25" i="2"/>
  <c r="F24" i="2"/>
  <c r="F23" i="2"/>
  <c r="F22" i="2"/>
  <c r="F21" i="2"/>
  <c r="F20" i="2"/>
  <c r="F19" i="2"/>
  <c r="F18" i="2"/>
  <c r="F17" i="2"/>
  <c r="F16" i="2"/>
  <c r="F15" i="2"/>
  <c r="F14" i="2"/>
  <c r="F12" i="2"/>
  <c r="F10" i="2"/>
  <c r="F9" i="2"/>
  <c r="F8" i="2"/>
  <c r="F7" i="2"/>
  <c r="F6" i="2"/>
  <c r="D39" i="2"/>
  <c r="D36" i="2"/>
  <c r="E34" i="2"/>
  <c r="D34" i="2"/>
  <c r="E33" i="2"/>
  <c r="D33" i="2"/>
  <c r="E30" i="2"/>
  <c r="D30" i="2"/>
  <c r="D26" i="2"/>
  <c r="E25" i="2"/>
  <c r="D25" i="2"/>
  <c r="E11" i="2"/>
  <c r="E9" i="2"/>
  <c r="D13" i="2"/>
  <c r="D11" i="2"/>
  <c r="D9" i="2"/>
  <c r="F11" i="2" l="1"/>
  <c r="G11" i="2" s="1"/>
  <c r="E26" i="2"/>
  <c r="E13" i="2"/>
  <c r="F13" i="2" l="1"/>
  <c r="G13" i="2" s="1"/>
  <c r="E36" i="2"/>
  <c r="F26" i="2"/>
  <c r="G26" i="2" s="1"/>
  <c r="E39" i="2" l="1"/>
  <c r="F36" i="2"/>
  <c r="G36" i="2" s="1"/>
  <c r="F39" i="2" l="1"/>
  <c r="G39" i="2" s="1"/>
</calcChain>
</file>

<file path=xl/sharedStrings.xml><?xml version="1.0" encoding="utf-8"?>
<sst xmlns="http://schemas.openxmlformats.org/spreadsheetml/2006/main" count="58" uniqueCount="57">
  <si>
    <t>Unsere 3 Tipps für Ihre Gründung</t>
  </si>
  <si>
    <t>H</t>
  </si>
  <si>
    <t>BWA-Tool</t>
  </si>
  <si>
    <t>BWA-Bereiche</t>
  </si>
  <si>
    <t>BWA-Positionen</t>
  </si>
  <si>
    <t>Zeitraum aktuell</t>
  </si>
  <si>
    <t>Zeitraum Vergleich</t>
  </si>
  <si>
    <t>Differenz absolut</t>
  </si>
  <si>
    <t>Differenz %</t>
  </si>
  <si>
    <t>Quoten aktuell</t>
  </si>
  <si>
    <t>Quoten Vorjahr</t>
  </si>
  <si>
    <t>in % vom Umsatz</t>
  </si>
  <si>
    <t>Erträge</t>
  </si>
  <si>
    <t>Umsatzerlöse</t>
  </si>
  <si>
    <t>+ Bestandsveränderungen</t>
  </si>
  <si>
    <t>+ Aktivierte Eigenleistung</t>
  </si>
  <si>
    <t>= Gesamtleistung</t>
  </si>
  <si>
    <t>- Material-/Wareneinsatz</t>
  </si>
  <si>
    <t>+ sonst. betriebl. Erlöse</t>
  </si>
  <si>
    <t>= Betrieblicher Rohertrag</t>
  </si>
  <si>
    <t>Kosten</t>
  </si>
  <si>
    <t>Personalkosten</t>
  </si>
  <si>
    <t>Raumkosten</t>
  </si>
  <si>
    <t>Betriebliche Steuern</t>
  </si>
  <si>
    <t>Versicherungen/Beiträge</t>
  </si>
  <si>
    <t>KfZ-Kosten</t>
  </si>
  <si>
    <t>Werbe-/Reisekosten</t>
  </si>
  <si>
    <t>Kosten der Warenabgabe</t>
  </si>
  <si>
    <t>Abschreibungen</t>
  </si>
  <si>
    <t>Reparatur</t>
  </si>
  <si>
    <t>Besondere Kosten</t>
  </si>
  <si>
    <t>Sonstige Kosten</t>
  </si>
  <si>
    <t>= GESAMTKOSTEN</t>
  </si>
  <si>
    <t>EBIT</t>
  </si>
  <si>
    <t>Betriebsergebnis (EBIT)</t>
  </si>
  <si>
    <t>(= Betrieblicher Rohertrag - Gesamtkosten)</t>
  </si>
  <si>
    <t>Zinsaufwand</t>
  </si>
  <si>
    <t>+ Sonst. Neutrale Aufwendungen</t>
  </si>
  <si>
    <t>=Neutraler Aufwand</t>
  </si>
  <si>
    <t>Neutrales Ergebnis</t>
  </si>
  <si>
    <t>Zinserträge</t>
  </si>
  <si>
    <t>+ Sonst. neutrale Erträge</t>
  </si>
  <si>
    <t>(= Neutraler Ertrag - neutraler Aufwand)</t>
  </si>
  <si>
    <t>Ergebnis</t>
  </si>
  <si>
    <t>Ergebnis vor Steuern</t>
  </si>
  <si>
    <t>(= EBIT + Neutrales Ergebnis)</t>
  </si>
  <si>
    <t>- Steuern vom Eink. und Ertrag</t>
  </si>
  <si>
    <t>= Vorläufiges Ergebnis</t>
  </si>
  <si>
    <t>=Neutraler Ertrag</t>
  </si>
  <si>
    <t>=Rohertrag</t>
  </si>
  <si>
    <t>Wichtige Kennzahlen</t>
  </si>
  <si>
    <t>Wareneinsatzquote</t>
  </si>
  <si>
    <t>Personalkostenquote</t>
  </si>
  <si>
    <t>Gesamtkostenquote</t>
  </si>
  <si>
    <t>EBIT-Quote</t>
  </si>
  <si>
    <t>Umsatz-Rendite (vor Steuern)</t>
  </si>
  <si>
    <t>Hinweis: Die grau hinterlegten Felder sind für Ihre Zahlen vorgesehen. Die weiß hinterlegten Felder enthalten Formeln.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</si>
</sst>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2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494A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/>
    </xf>
    <xf numFmtId="49" fontId="0" fillId="2" borderId="0" xfId="0" applyNumberFormat="1" applyFill="1" applyAlignment="1">
      <alignment vertical="top"/>
    </xf>
    <xf numFmtId="0" fontId="3" fillId="3" borderId="2" xfId="0" applyFont="1" applyFill="1" applyBorder="1" applyAlignment="1">
      <alignment vertical="top"/>
    </xf>
    <xf numFmtId="0" fontId="4" fillId="3" borderId="2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vertical="top"/>
    </xf>
    <xf numFmtId="0" fontId="3" fillId="3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7" xfId="0" applyFont="1" applyFill="1" applyBorder="1" applyAlignment="1">
      <alignment vertical="top"/>
    </xf>
    <xf numFmtId="0" fontId="3" fillId="3" borderId="8" xfId="0" applyFont="1" applyFill="1" applyBorder="1" applyAlignment="1">
      <alignment vertical="top"/>
    </xf>
    <xf numFmtId="0" fontId="3" fillId="3" borderId="9" xfId="0" applyFont="1" applyFill="1" applyBorder="1" applyAlignment="1">
      <alignment vertical="top"/>
    </xf>
    <xf numFmtId="49" fontId="0" fillId="2" borderId="1" xfId="0" applyNumberForma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49" fontId="0" fillId="2" borderId="4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5" xfId="0" applyFill="1" applyBorder="1" applyAlignment="1">
      <alignment vertical="center"/>
    </xf>
    <xf numFmtId="49" fontId="2" fillId="2" borderId="4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5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4" fontId="0" fillId="4" borderId="2" xfId="0" applyNumberFormat="1" applyFill="1" applyBorder="1" applyAlignment="1">
      <alignment vertical="center"/>
    </xf>
    <xf numFmtId="4" fontId="0" fillId="4" borderId="0" xfId="0" applyNumberFormat="1" applyFill="1" applyAlignment="1">
      <alignment vertical="center"/>
    </xf>
    <xf numFmtId="4" fontId="2" fillId="2" borderId="0" xfId="0" applyNumberFormat="1" applyFont="1" applyFill="1" applyAlignment="1">
      <alignment vertical="center"/>
    </xf>
    <xf numFmtId="4" fontId="2" fillId="2" borderId="7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4" fontId="0" fillId="2" borderId="7" xfId="0" applyNumberFormat="1" applyFill="1" applyBorder="1" applyAlignment="1">
      <alignment vertical="center"/>
    </xf>
    <xf numFmtId="4" fontId="0" fillId="2" borderId="0" xfId="0" applyNumberFormat="1" applyFill="1" applyAlignment="1">
      <alignment vertical="center"/>
    </xf>
    <xf numFmtId="49" fontId="7" fillId="2" borderId="4" xfId="0" applyNumberFormat="1" applyFont="1" applyFill="1" applyBorder="1" applyAlignment="1">
      <alignment vertical="center"/>
    </xf>
    <xf numFmtId="49" fontId="7" fillId="2" borderId="6" xfId="0" applyNumberFormat="1" applyFont="1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9" fontId="0" fillId="2" borderId="2" xfId="1" applyFont="1" applyFill="1" applyBorder="1" applyAlignment="1">
      <alignment vertical="center"/>
    </xf>
    <xf numFmtId="9" fontId="0" fillId="2" borderId="0" xfId="1" applyFont="1" applyFill="1" applyBorder="1" applyAlignment="1">
      <alignment vertical="center"/>
    </xf>
    <xf numFmtId="9" fontId="2" fillId="2" borderId="0" xfId="1" applyFont="1" applyFill="1" applyBorder="1" applyAlignment="1">
      <alignment vertical="center"/>
    </xf>
    <xf numFmtId="9" fontId="2" fillId="2" borderId="7" xfId="1" applyFont="1" applyFill="1" applyBorder="1" applyAlignment="1">
      <alignment vertical="center"/>
    </xf>
    <xf numFmtId="9" fontId="2" fillId="2" borderId="2" xfId="1" applyFont="1" applyFill="1" applyBorder="1" applyAlignment="1">
      <alignment vertical="center"/>
    </xf>
    <xf numFmtId="9" fontId="0" fillId="2" borderId="7" xfId="1" applyFont="1" applyFill="1" applyBorder="1" applyAlignment="1">
      <alignment vertical="center"/>
    </xf>
    <xf numFmtId="0" fontId="8" fillId="3" borderId="10" xfId="0" applyFont="1" applyFill="1" applyBorder="1" applyAlignment="1">
      <alignment vertical="center" wrapText="1"/>
    </xf>
    <xf numFmtId="0" fontId="8" fillId="3" borderId="0" xfId="0" applyFont="1" applyFill="1" applyAlignment="1">
      <alignment vertical="center"/>
    </xf>
    <xf numFmtId="0" fontId="8" fillId="3" borderId="11" xfId="0" applyFont="1" applyFill="1" applyBorder="1" applyAlignment="1">
      <alignment vertical="top"/>
    </xf>
    <xf numFmtId="0" fontId="8" fillId="3" borderId="7" xfId="0" applyFont="1" applyFill="1" applyBorder="1" applyAlignment="1">
      <alignment vertical="top"/>
    </xf>
    <xf numFmtId="49" fontId="9" fillId="2" borderId="0" xfId="0" applyNumberFormat="1" applyFont="1" applyFill="1" applyAlignment="1">
      <alignment vertical="top"/>
    </xf>
    <xf numFmtId="10" fontId="9" fillId="2" borderId="0" xfId="0" applyNumberFormat="1" applyFont="1" applyFill="1" applyAlignment="1">
      <alignment vertical="top"/>
    </xf>
    <xf numFmtId="0" fontId="9" fillId="2" borderId="0" xfId="0" applyFont="1" applyFill="1" applyAlignment="1">
      <alignment vertical="top"/>
    </xf>
    <xf numFmtId="10" fontId="0" fillId="2" borderId="0" xfId="1" applyNumberFormat="1" applyFont="1" applyFill="1" applyBorder="1" applyAlignment="1">
      <alignment vertical="center"/>
    </xf>
    <xf numFmtId="10" fontId="0" fillId="2" borderId="5" xfId="1" applyNumberFormat="1" applyFont="1" applyFill="1" applyBorder="1" applyAlignment="1">
      <alignment vertical="center"/>
    </xf>
    <xf numFmtId="10" fontId="2" fillId="2" borderId="0" xfId="1" applyNumberFormat="1" applyFont="1" applyFill="1" applyBorder="1" applyAlignment="1">
      <alignment vertical="center"/>
    </xf>
    <xf numFmtId="10" fontId="2" fillId="2" borderId="5" xfId="1" applyNumberFormat="1" applyFont="1" applyFill="1" applyBorder="1" applyAlignment="1">
      <alignment vertical="center"/>
    </xf>
    <xf numFmtId="10" fontId="2" fillId="2" borderId="7" xfId="1" applyNumberFormat="1" applyFont="1" applyFill="1" applyBorder="1" applyAlignment="1">
      <alignment vertical="center"/>
    </xf>
    <xf numFmtId="10" fontId="2" fillId="2" borderId="8" xfId="1" applyNumberFormat="1" applyFont="1" applyFill="1" applyBorder="1" applyAlignment="1">
      <alignment vertical="center"/>
    </xf>
    <xf numFmtId="10" fontId="0" fillId="2" borderId="2" xfId="1" applyNumberFormat="1" applyFont="1" applyFill="1" applyBorder="1" applyAlignment="1">
      <alignment vertical="center"/>
    </xf>
    <xf numFmtId="10" fontId="0" fillId="2" borderId="3" xfId="1" applyNumberFormat="1" applyFont="1" applyFill="1" applyBorder="1" applyAlignment="1">
      <alignment vertical="center"/>
    </xf>
    <xf numFmtId="10" fontId="2" fillId="2" borderId="2" xfId="1" applyNumberFormat="1" applyFont="1" applyFill="1" applyBorder="1" applyAlignment="1">
      <alignment vertical="center"/>
    </xf>
    <xf numFmtId="10" fontId="2" fillId="2" borderId="3" xfId="1" applyNumberFormat="1" applyFont="1" applyFill="1" applyBorder="1" applyAlignment="1">
      <alignment vertical="center"/>
    </xf>
    <xf numFmtId="10" fontId="0" fillId="2" borderId="7" xfId="1" applyNumberFormat="1" applyFont="1" applyFill="1" applyBorder="1" applyAlignment="1">
      <alignment vertical="center"/>
    </xf>
    <xf numFmtId="10" fontId="0" fillId="2" borderId="8" xfId="1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49" fontId="11" fillId="2" borderId="0" xfId="0" applyNumberFormat="1" applyFont="1" applyFill="1" applyAlignment="1">
      <alignment vertical="top"/>
    </xf>
    <xf numFmtId="0" fontId="12" fillId="2" borderId="0" xfId="0" applyFont="1" applyFill="1"/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249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Wichtige_Kennzahlen"/><Relationship Id="rId3" Type="http://schemas.openxmlformats.org/officeDocument/2006/relationships/hyperlink" Target="https://www.fuer-gruender.de/meine-firma/ihre-firma-gruenden/?exceltools=" TargetMode="External"/><Relationship Id="rId7" Type="http://schemas.openxmlformats.org/officeDocument/2006/relationships/hyperlink" Target="#'BWA-Tool'!A1"/><Relationship Id="rId2" Type="http://schemas.openxmlformats.org/officeDocument/2006/relationships/image" Target="../media/image1.png"/><Relationship Id="rId1" Type="http://schemas.openxmlformats.org/officeDocument/2006/relationships/hyperlink" Target="https://www.fuer-gruender.de/meine-firma/idee-businessplan-finanzierung/businessplan-erstellen/?exceltools=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www.fuer-gruender.de/meine-firma/rechnung-steuern-buchhaltung/?exceltools=" TargetMode="External"/><Relationship Id="rId4" Type="http://schemas.openxmlformats.org/officeDocument/2006/relationships/image" Target="../media/image2.png"/><Relationship Id="rId9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www.fuer-gruender.de/wissen/unternehmen-fuehren/buchhaltung/bwa-erstellen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</xdr:colOff>
      <xdr:row>2</xdr:row>
      <xdr:rowOff>95250</xdr:rowOff>
    </xdr:from>
    <xdr:to>
      <xdr:col>12</xdr:col>
      <xdr:colOff>131081</xdr:colOff>
      <xdr:row>20</xdr:row>
      <xdr:rowOff>125319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3A8550D4-61ED-4D35-948E-60FD5304D917}"/>
            </a:ext>
          </a:extLst>
        </xdr:cNvPr>
        <xdr:cNvGrpSpPr/>
      </xdr:nvGrpSpPr>
      <xdr:grpSpPr>
        <a:xfrm>
          <a:off x="287655" y="1095375"/>
          <a:ext cx="8615951" cy="3459069"/>
          <a:chOff x="790575" y="1400175"/>
          <a:chExt cx="9256031" cy="3279999"/>
        </a:xfrm>
      </xdr:grpSpPr>
      <xdr:pic>
        <xdr:nvPicPr>
          <xdr:cNvPr id="3" name="Grafik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44A53153-FF51-4787-8592-80FBC2281BC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90575" y="1514475"/>
            <a:ext cx="2885714" cy="3160000"/>
          </a:xfrm>
          <a:prstGeom prst="rect">
            <a:avLst/>
          </a:prstGeom>
        </xdr:spPr>
      </xdr:pic>
      <xdr:pic>
        <xdr:nvPicPr>
          <xdr:cNvPr id="4" name="Grafik 3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3E08B71-23C6-42E7-9454-AEC53DFEE54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3874770" y="1400175"/>
            <a:ext cx="2958096" cy="3279999"/>
          </a:xfrm>
          <a:prstGeom prst="rect">
            <a:avLst/>
          </a:prstGeom>
        </xdr:spPr>
      </xdr:pic>
      <xdr:pic>
        <xdr:nvPicPr>
          <xdr:cNvPr id="5" name="Grafik 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89DAB4BB-A7AF-47CB-A6BA-D9C0F89F5AF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7132320" y="1400175"/>
            <a:ext cx="2914286" cy="3209523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76200</xdr:colOff>
      <xdr:row>23</xdr:row>
      <xdr:rowOff>9525</xdr:rowOff>
    </xdr:from>
    <xdr:to>
      <xdr:col>4</xdr:col>
      <xdr:colOff>371475</xdr:colOff>
      <xdr:row>26</xdr:row>
      <xdr:rowOff>104775</xdr:rowOff>
    </xdr:to>
    <xdr:sp macro="" textlink="">
      <xdr:nvSpPr>
        <xdr:cNvPr id="7" name="Rechteck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6A95AFF-2DFD-4FB5-8FD6-DDB7F5845937}"/>
            </a:ext>
          </a:extLst>
        </xdr:cNvPr>
        <xdr:cNvSpPr/>
      </xdr:nvSpPr>
      <xdr:spPr>
        <a:xfrm>
          <a:off x="361950" y="4810125"/>
          <a:ext cx="2667000" cy="638175"/>
        </a:xfrm>
        <a:prstGeom prst="rect">
          <a:avLst/>
        </a:prstGeom>
        <a:solidFill>
          <a:srgbClr val="2494A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2000"/>
            <a:t>Zum BWA-Tool</a:t>
          </a:r>
        </a:p>
      </xdr:txBody>
    </xdr:sp>
    <xdr:clientData/>
  </xdr:twoCellAnchor>
  <xdr:twoCellAnchor>
    <xdr:from>
      <xdr:col>1</xdr:col>
      <xdr:colOff>76200</xdr:colOff>
      <xdr:row>23</xdr:row>
      <xdr:rowOff>9525</xdr:rowOff>
    </xdr:from>
    <xdr:to>
      <xdr:col>4</xdr:col>
      <xdr:colOff>369570</xdr:colOff>
      <xdr:row>26</xdr:row>
      <xdr:rowOff>100965</xdr:rowOff>
    </xdr:to>
    <xdr:sp macro="" textlink="">
      <xdr:nvSpPr>
        <xdr:cNvPr id="10" name="Rechteck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DFD689C-5315-491C-8059-0CE9B0288069}"/>
            </a:ext>
          </a:extLst>
        </xdr:cNvPr>
        <xdr:cNvSpPr/>
      </xdr:nvSpPr>
      <xdr:spPr>
        <a:xfrm>
          <a:off x="361950" y="4810125"/>
          <a:ext cx="2665095" cy="634365"/>
        </a:xfrm>
        <a:prstGeom prst="rect">
          <a:avLst/>
        </a:prstGeom>
        <a:solidFill>
          <a:srgbClr val="2494A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2000"/>
            <a:t>Zum BWA-Tool</a:t>
          </a:r>
        </a:p>
      </xdr:txBody>
    </xdr:sp>
    <xdr:clientData/>
  </xdr:twoCellAnchor>
  <xdr:twoCellAnchor>
    <xdr:from>
      <xdr:col>1</xdr:col>
      <xdr:colOff>85725</xdr:colOff>
      <xdr:row>28</xdr:row>
      <xdr:rowOff>0</xdr:rowOff>
    </xdr:from>
    <xdr:to>
      <xdr:col>4</xdr:col>
      <xdr:colOff>373380</xdr:colOff>
      <xdr:row>31</xdr:row>
      <xdr:rowOff>87630</xdr:rowOff>
    </xdr:to>
    <xdr:sp macro="" textlink="">
      <xdr:nvSpPr>
        <xdr:cNvPr id="11" name="Rechteck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F6865522-AAC8-4459-870E-73996229B6F9}"/>
            </a:ext>
          </a:extLst>
        </xdr:cNvPr>
        <xdr:cNvSpPr/>
      </xdr:nvSpPr>
      <xdr:spPr>
        <a:xfrm>
          <a:off x="371475" y="5705475"/>
          <a:ext cx="2659380" cy="630555"/>
        </a:xfrm>
        <a:prstGeom prst="rect">
          <a:avLst/>
        </a:prstGeom>
        <a:solidFill>
          <a:srgbClr val="2494A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2000"/>
            <a:t>Zu BWA Kennzahlen</a:t>
          </a:r>
        </a:p>
      </xdr:txBody>
    </xdr:sp>
    <xdr:clientData/>
  </xdr:twoCellAnchor>
  <xdr:twoCellAnchor editAs="oneCell">
    <xdr:from>
      <xdr:col>9</xdr:col>
      <xdr:colOff>409575</xdr:colOff>
      <xdr:row>0</xdr:row>
      <xdr:rowOff>323850</xdr:rowOff>
    </xdr:from>
    <xdr:to>
      <xdr:col>11</xdr:col>
      <xdr:colOff>762000</xdr:colOff>
      <xdr:row>1</xdr:row>
      <xdr:rowOff>45760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8C05458E-DDD4-35D0-74B4-9DC68A8A1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7525" y="323850"/>
          <a:ext cx="1895475" cy="5315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49</xdr:row>
      <xdr:rowOff>0</xdr:rowOff>
    </xdr:from>
    <xdr:to>
      <xdr:col>8</xdr:col>
      <xdr:colOff>925830</xdr:colOff>
      <xdr:row>52</xdr:row>
      <xdr:rowOff>95250</xdr:rowOff>
    </xdr:to>
    <xdr:sp macro="" textlink="">
      <xdr:nvSpPr>
        <xdr:cNvPr id="3" name="Rechtec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990C61-4CAC-47E6-B1DA-52202E6B3786}"/>
            </a:ext>
          </a:extLst>
        </xdr:cNvPr>
        <xdr:cNvSpPr/>
      </xdr:nvSpPr>
      <xdr:spPr>
        <a:xfrm>
          <a:off x="800100" y="13039725"/>
          <a:ext cx="9012555" cy="638175"/>
        </a:xfrm>
        <a:prstGeom prst="rect">
          <a:avLst/>
        </a:prstGeom>
        <a:solidFill>
          <a:srgbClr val="2494A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de-DE" sz="2000"/>
            <a:t>Auf Für-Gründer.de finden Sie einen</a:t>
          </a:r>
          <a:r>
            <a:rPr lang="de-DE" sz="2000" baseline="0"/>
            <a:t> ausführlichen BWA-Ratgeber.</a:t>
          </a:r>
          <a:endParaRPr lang="de-DE" sz="2000"/>
        </a:p>
      </xdr:txBody>
    </xdr:sp>
    <xdr:clientData/>
  </xdr:twoCellAnchor>
  <xdr:twoCellAnchor>
    <xdr:from>
      <xdr:col>7</xdr:col>
      <xdr:colOff>676275</xdr:colOff>
      <xdr:row>49</xdr:row>
      <xdr:rowOff>168438</xdr:rowOff>
    </xdr:from>
    <xdr:to>
      <xdr:col>8</xdr:col>
      <xdr:colOff>76417</xdr:colOff>
      <xdr:row>51</xdr:row>
      <xdr:rowOff>107805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6F10C711-574C-4DC8-9827-096921E28CF3}"/>
            </a:ext>
          </a:extLst>
        </xdr:cNvPr>
        <xdr:cNvGrpSpPr/>
      </xdr:nvGrpSpPr>
      <xdr:grpSpPr>
        <a:xfrm>
          <a:off x="8296275" y="13522488"/>
          <a:ext cx="428842" cy="320367"/>
          <a:chOff x="14950380" y="3090863"/>
          <a:chExt cx="394246" cy="237380"/>
        </a:xfrm>
        <a:solidFill>
          <a:srgbClr val="2494A2"/>
        </a:solidFill>
      </xdr:grpSpPr>
      <xdr:sp macro="" textlink="">
        <xdr:nvSpPr>
          <xdr:cNvPr id="7" name="Ellipse 6">
            <a:extLst>
              <a:ext uri="{FF2B5EF4-FFF2-40B4-BE49-F238E27FC236}">
                <a16:creationId xmlns:a16="http://schemas.microsoft.com/office/drawing/2014/main" id="{29ACCEA9-744A-4176-856F-0E6000753480}"/>
              </a:ext>
            </a:extLst>
          </xdr:cNvPr>
          <xdr:cNvSpPr/>
        </xdr:nvSpPr>
        <xdr:spPr>
          <a:xfrm>
            <a:off x="15105757" y="3090863"/>
            <a:ext cx="238869" cy="237380"/>
          </a:xfrm>
          <a:prstGeom prst="ellipse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cxnSp macro="">
        <xdr:nvCxnSpPr>
          <xdr:cNvPr id="8" name="Gerade Verbindung mit Pfeil 7">
            <a:extLst>
              <a:ext uri="{FF2B5EF4-FFF2-40B4-BE49-F238E27FC236}">
                <a16:creationId xmlns:a16="http://schemas.microsoft.com/office/drawing/2014/main" id="{CEF57037-85FB-421B-8B0D-4C3DD307B3FD}"/>
              </a:ext>
            </a:extLst>
          </xdr:cNvPr>
          <xdr:cNvCxnSpPr/>
        </xdr:nvCxnSpPr>
        <xdr:spPr>
          <a:xfrm flipV="1">
            <a:off x="14950380" y="3209553"/>
            <a:ext cx="266700" cy="99642"/>
          </a:xfrm>
          <a:prstGeom prst="straightConnector1">
            <a:avLst/>
          </a:prstGeom>
          <a:grpFill/>
          <a:ln w="25400"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7</xdr:col>
      <xdr:colOff>114300</xdr:colOff>
      <xdr:row>0</xdr:row>
      <xdr:rowOff>314325</xdr:rowOff>
    </xdr:from>
    <xdr:to>
      <xdr:col>9</xdr:col>
      <xdr:colOff>28575</xdr:colOff>
      <xdr:row>0</xdr:row>
      <xdr:rowOff>845860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7EBC238-FC1B-4AF2-B9E5-3AAA26B98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300" y="314325"/>
          <a:ext cx="1895475" cy="5315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AF0E3-1CCB-4628-8759-324847B42D70}">
  <dimension ref="B1:C6"/>
  <sheetViews>
    <sheetView workbookViewId="0">
      <selection activeCell="N10" sqref="N10"/>
    </sheetView>
  </sheetViews>
  <sheetFormatPr baseColWidth="10" defaultColWidth="11.5703125" defaultRowHeight="15" x14ac:dyDescent="0.25"/>
  <cols>
    <col min="1" max="1" width="4.28515625" style="1" customWidth="1"/>
    <col min="2" max="16384" width="11.5703125" style="1"/>
  </cols>
  <sheetData>
    <row r="1" spans="2:3" ht="64.150000000000006" customHeight="1" x14ac:dyDescent="0.4">
      <c r="B1" s="62" t="s">
        <v>0</v>
      </c>
    </row>
    <row r="6" spans="2:3" x14ac:dyDescent="0.25">
      <c r="C6" s="1" t="s">
        <v>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CE2FC-61EE-44D6-A81C-EB2874DDA3AF}">
  <dimension ref="B1:I47"/>
  <sheetViews>
    <sheetView tabSelected="1" workbookViewId="0">
      <pane xSplit="3" ySplit="5" topLeftCell="D6" activePane="bottomRight" state="frozen"/>
      <selection pane="topRight" activeCell="D1" sqref="D1"/>
      <selection pane="bottomLeft" activeCell="A8" sqref="A8"/>
      <selection pane="bottomRight" activeCell="F1" sqref="F1"/>
    </sheetView>
  </sheetViews>
  <sheetFormatPr baseColWidth="10" defaultColWidth="11.5703125" defaultRowHeight="15" x14ac:dyDescent="0.25"/>
  <cols>
    <col min="1" max="2" width="11.5703125" style="2"/>
    <col min="3" max="3" width="31.5703125" style="2" customWidth="1"/>
    <col min="4" max="4" width="15.140625" style="2" bestFit="1" customWidth="1"/>
    <col min="5" max="5" width="17.42578125" style="2" bestFit="1" customWidth="1"/>
    <col min="6" max="6" width="16" style="2" bestFit="1" customWidth="1"/>
    <col min="7" max="7" width="11" style="2" bestFit="1" customWidth="1"/>
    <col min="8" max="8" width="15.42578125" style="2" bestFit="1" customWidth="1"/>
    <col min="9" max="9" width="14.28515625" style="2" bestFit="1" customWidth="1"/>
    <col min="10" max="16384" width="11.5703125" style="2"/>
  </cols>
  <sheetData>
    <row r="1" spans="2:9" ht="91.9" customHeight="1" x14ac:dyDescent="0.25">
      <c r="B1" s="59" t="s">
        <v>2</v>
      </c>
    </row>
    <row r="2" spans="2:9" ht="27" customHeight="1" x14ac:dyDescent="0.25">
      <c r="D2" s="60" t="s">
        <v>56</v>
      </c>
    </row>
    <row r="3" spans="2:9" ht="46.9" customHeight="1" x14ac:dyDescent="0.25">
      <c r="B3" s="12"/>
      <c r="C3" s="4"/>
      <c r="D3" s="5" t="s">
        <v>5</v>
      </c>
      <c r="E3" s="5" t="s">
        <v>6</v>
      </c>
      <c r="F3" s="4"/>
      <c r="G3" s="4"/>
      <c r="H3" s="4"/>
      <c r="I3" s="6"/>
    </row>
    <row r="4" spans="2:9" ht="37.5" x14ac:dyDescent="0.25">
      <c r="B4" s="40" t="s">
        <v>3</v>
      </c>
      <c r="C4" s="41" t="s">
        <v>4</v>
      </c>
      <c r="D4" s="8">
        <v>2019</v>
      </c>
      <c r="E4" s="8">
        <v>2018</v>
      </c>
      <c r="F4" s="7" t="s">
        <v>7</v>
      </c>
      <c r="G4" s="7" t="s">
        <v>8</v>
      </c>
      <c r="H4" s="7" t="s">
        <v>9</v>
      </c>
      <c r="I4" s="9" t="s">
        <v>10</v>
      </c>
    </row>
    <row r="5" spans="2:9" ht="18.75" x14ac:dyDescent="0.25">
      <c r="B5" s="42"/>
      <c r="C5" s="43"/>
      <c r="D5" s="10"/>
      <c r="E5" s="10"/>
      <c r="F5" s="10"/>
      <c r="G5" s="10"/>
      <c r="H5" s="10" t="s">
        <v>11</v>
      </c>
      <c r="I5" s="11"/>
    </row>
    <row r="6" spans="2:9" ht="25.15" customHeight="1" x14ac:dyDescent="0.25">
      <c r="B6" s="63" t="s">
        <v>12</v>
      </c>
      <c r="C6" s="13" t="s">
        <v>13</v>
      </c>
      <c r="D6" s="24">
        <v>200000</v>
      </c>
      <c r="E6" s="24">
        <v>100000</v>
      </c>
      <c r="F6" s="33">
        <f>D6-E6</f>
        <v>100000</v>
      </c>
      <c r="G6" s="34">
        <f>IF(E6&lt;&gt;0,F6/E6,1)</f>
        <v>1</v>
      </c>
      <c r="H6" s="14"/>
      <c r="I6" s="15"/>
    </row>
    <row r="7" spans="2:9" ht="20.45" customHeight="1" x14ac:dyDescent="0.25">
      <c r="B7" s="64"/>
      <c r="C7" s="16" t="s">
        <v>14</v>
      </c>
      <c r="D7" s="25">
        <v>1000</v>
      </c>
      <c r="E7" s="25">
        <v>500</v>
      </c>
      <c r="F7" s="30">
        <f t="shared" ref="F7:F25" si="0">D7-E7</f>
        <v>500</v>
      </c>
      <c r="G7" s="35">
        <f t="shared" ref="G7:G39" si="1">IF(E7&lt;&gt;0,F7/E7,1)</f>
        <v>1</v>
      </c>
      <c r="H7" s="17"/>
      <c r="I7" s="18"/>
    </row>
    <row r="8" spans="2:9" x14ac:dyDescent="0.25">
      <c r="B8" s="64"/>
      <c r="C8" s="16" t="s">
        <v>15</v>
      </c>
      <c r="D8" s="25">
        <v>1000</v>
      </c>
      <c r="E8" s="25">
        <v>500</v>
      </c>
      <c r="F8" s="30">
        <f t="shared" si="0"/>
        <v>500</v>
      </c>
      <c r="G8" s="35">
        <f t="shared" si="1"/>
        <v>1</v>
      </c>
      <c r="H8" s="17"/>
      <c r="I8" s="18"/>
    </row>
    <row r="9" spans="2:9" ht="19.149999999999999" customHeight="1" x14ac:dyDescent="0.25">
      <c r="B9" s="64"/>
      <c r="C9" s="19" t="s">
        <v>16</v>
      </c>
      <c r="D9" s="26">
        <f>D8+D7+D6</f>
        <v>202000</v>
      </c>
      <c r="E9" s="26">
        <f>E8+E7+E6</f>
        <v>101000</v>
      </c>
      <c r="F9" s="26">
        <f t="shared" si="0"/>
        <v>101000</v>
      </c>
      <c r="G9" s="36">
        <f t="shared" si="1"/>
        <v>1</v>
      </c>
      <c r="H9" s="20"/>
      <c r="I9" s="21"/>
    </row>
    <row r="10" spans="2:9" x14ac:dyDescent="0.25">
      <c r="B10" s="64"/>
      <c r="C10" s="16" t="s">
        <v>17</v>
      </c>
      <c r="D10" s="25">
        <v>100000</v>
      </c>
      <c r="E10" s="25">
        <v>40000</v>
      </c>
      <c r="F10" s="30">
        <f t="shared" si="0"/>
        <v>60000</v>
      </c>
      <c r="G10" s="35">
        <f t="shared" si="1"/>
        <v>1.5</v>
      </c>
      <c r="H10" s="47">
        <f>IF(D$9&lt;&gt;0,D10/D$9,"")</f>
        <v>0.49504950495049505</v>
      </c>
      <c r="I10" s="48">
        <f>IF(E$9&lt;&gt;0,E10/E$9,"")</f>
        <v>0.39603960396039606</v>
      </c>
    </row>
    <row r="11" spans="2:9" ht="22.15" customHeight="1" x14ac:dyDescent="0.25">
      <c r="B11" s="64"/>
      <c r="C11" s="19" t="s">
        <v>49</v>
      </c>
      <c r="D11" s="26">
        <f>D9-D10</f>
        <v>102000</v>
      </c>
      <c r="E11" s="26">
        <f>E9-E10</f>
        <v>61000</v>
      </c>
      <c r="F11" s="26">
        <f t="shared" si="0"/>
        <v>41000</v>
      </c>
      <c r="G11" s="36">
        <f t="shared" si="1"/>
        <v>0.67213114754098358</v>
      </c>
      <c r="H11" s="49">
        <f t="shared" ref="H11:H39" si="2">IF(D$9&lt;&gt;0,D11/D$9,"")</f>
        <v>0.50495049504950495</v>
      </c>
      <c r="I11" s="50">
        <f t="shared" ref="I11:I39" si="3">IF(E$9&lt;&gt;0,E11/E$9,"")</f>
        <v>0.60396039603960394</v>
      </c>
    </row>
    <row r="12" spans="2:9" x14ac:dyDescent="0.25">
      <c r="B12" s="64"/>
      <c r="C12" s="16" t="s">
        <v>18</v>
      </c>
      <c r="D12" s="25">
        <v>1000</v>
      </c>
      <c r="E12" s="25">
        <v>500</v>
      </c>
      <c r="F12" s="30">
        <f t="shared" si="0"/>
        <v>500</v>
      </c>
      <c r="G12" s="35">
        <f t="shared" si="1"/>
        <v>1</v>
      </c>
      <c r="H12" s="47">
        <f t="shared" si="2"/>
        <v>4.9504950495049506E-3</v>
      </c>
      <c r="I12" s="48">
        <f t="shared" si="3"/>
        <v>4.9504950495049506E-3</v>
      </c>
    </row>
    <row r="13" spans="2:9" ht="27" customHeight="1" x14ac:dyDescent="0.25">
      <c r="B13" s="65"/>
      <c r="C13" s="22" t="s">
        <v>19</v>
      </c>
      <c r="D13" s="27">
        <f>D12+D11</f>
        <v>103000</v>
      </c>
      <c r="E13" s="27">
        <f>E12+E11</f>
        <v>61500</v>
      </c>
      <c r="F13" s="27">
        <f t="shared" si="0"/>
        <v>41500</v>
      </c>
      <c r="G13" s="37">
        <f t="shared" si="1"/>
        <v>0.67479674796747968</v>
      </c>
      <c r="H13" s="51">
        <f t="shared" si="2"/>
        <v>0.50990099009900991</v>
      </c>
      <c r="I13" s="52">
        <f t="shared" si="3"/>
        <v>0.6089108910891089</v>
      </c>
    </row>
    <row r="14" spans="2:9" x14ac:dyDescent="0.25">
      <c r="B14" s="63" t="s">
        <v>20</v>
      </c>
      <c r="C14" s="13" t="s">
        <v>21</v>
      </c>
      <c r="D14" s="24">
        <v>20000</v>
      </c>
      <c r="E14" s="24">
        <v>10000</v>
      </c>
      <c r="F14" s="33">
        <f t="shared" si="0"/>
        <v>10000</v>
      </c>
      <c r="G14" s="34">
        <f t="shared" si="1"/>
        <v>1</v>
      </c>
      <c r="H14" s="53">
        <f t="shared" si="2"/>
        <v>9.9009900990099015E-2</v>
      </c>
      <c r="I14" s="54">
        <f t="shared" si="3"/>
        <v>9.9009900990099015E-2</v>
      </c>
    </row>
    <row r="15" spans="2:9" x14ac:dyDescent="0.25">
      <c r="B15" s="64"/>
      <c r="C15" s="16" t="s">
        <v>22</v>
      </c>
      <c r="D15" s="25">
        <v>10000</v>
      </c>
      <c r="E15" s="25">
        <v>5000</v>
      </c>
      <c r="F15" s="30">
        <f t="shared" si="0"/>
        <v>5000</v>
      </c>
      <c r="G15" s="35">
        <f t="shared" si="1"/>
        <v>1</v>
      </c>
      <c r="H15" s="47">
        <f t="shared" si="2"/>
        <v>4.9504950495049507E-2</v>
      </c>
      <c r="I15" s="48">
        <f t="shared" si="3"/>
        <v>4.9504950495049507E-2</v>
      </c>
    </row>
    <row r="16" spans="2:9" x14ac:dyDescent="0.25">
      <c r="B16" s="64"/>
      <c r="C16" s="16" t="s">
        <v>23</v>
      </c>
      <c r="D16" s="25">
        <v>1000</v>
      </c>
      <c r="E16" s="25">
        <v>500</v>
      </c>
      <c r="F16" s="30">
        <f t="shared" si="0"/>
        <v>500</v>
      </c>
      <c r="G16" s="35">
        <f t="shared" si="1"/>
        <v>1</v>
      </c>
      <c r="H16" s="47">
        <f t="shared" si="2"/>
        <v>4.9504950495049506E-3</v>
      </c>
      <c r="I16" s="48">
        <f t="shared" si="3"/>
        <v>4.9504950495049506E-3</v>
      </c>
    </row>
    <row r="17" spans="2:9" x14ac:dyDescent="0.25">
      <c r="B17" s="64"/>
      <c r="C17" s="16" t="s">
        <v>24</v>
      </c>
      <c r="D17" s="25">
        <v>2000</v>
      </c>
      <c r="E17" s="25">
        <v>1000</v>
      </c>
      <c r="F17" s="30">
        <f t="shared" si="0"/>
        <v>1000</v>
      </c>
      <c r="G17" s="35">
        <f t="shared" si="1"/>
        <v>1</v>
      </c>
      <c r="H17" s="47">
        <f t="shared" si="2"/>
        <v>9.9009900990099011E-3</v>
      </c>
      <c r="I17" s="48">
        <f t="shared" si="3"/>
        <v>9.9009900990099011E-3</v>
      </c>
    </row>
    <row r="18" spans="2:9" x14ac:dyDescent="0.25">
      <c r="B18" s="64"/>
      <c r="C18" s="16" t="s">
        <v>25</v>
      </c>
      <c r="D18" s="25">
        <v>2000</v>
      </c>
      <c r="E18" s="25">
        <v>1000</v>
      </c>
      <c r="F18" s="30">
        <f t="shared" si="0"/>
        <v>1000</v>
      </c>
      <c r="G18" s="35">
        <f t="shared" si="1"/>
        <v>1</v>
      </c>
      <c r="H18" s="47">
        <f t="shared" si="2"/>
        <v>9.9009900990099011E-3</v>
      </c>
      <c r="I18" s="48">
        <f t="shared" si="3"/>
        <v>9.9009900990099011E-3</v>
      </c>
    </row>
    <row r="19" spans="2:9" x14ac:dyDescent="0.25">
      <c r="B19" s="64"/>
      <c r="C19" s="16" t="s">
        <v>26</v>
      </c>
      <c r="D19" s="25">
        <v>10000</v>
      </c>
      <c r="E19" s="25">
        <v>5000</v>
      </c>
      <c r="F19" s="30">
        <f t="shared" si="0"/>
        <v>5000</v>
      </c>
      <c r="G19" s="35">
        <f t="shared" si="1"/>
        <v>1</v>
      </c>
      <c r="H19" s="47">
        <f t="shared" si="2"/>
        <v>4.9504950495049507E-2</v>
      </c>
      <c r="I19" s="48">
        <f t="shared" si="3"/>
        <v>4.9504950495049507E-2</v>
      </c>
    </row>
    <row r="20" spans="2:9" x14ac:dyDescent="0.25">
      <c r="B20" s="64"/>
      <c r="C20" s="16" t="s">
        <v>27</v>
      </c>
      <c r="D20" s="25">
        <v>1000</v>
      </c>
      <c r="E20" s="25">
        <v>500</v>
      </c>
      <c r="F20" s="30">
        <f t="shared" si="0"/>
        <v>500</v>
      </c>
      <c r="G20" s="35">
        <f t="shared" si="1"/>
        <v>1</v>
      </c>
      <c r="H20" s="47">
        <f t="shared" si="2"/>
        <v>4.9504950495049506E-3</v>
      </c>
      <c r="I20" s="48">
        <f t="shared" si="3"/>
        <v>4.9504950495049506E-3</v>
      </c>
    </row>
    <row r="21" spans="2:9" x14ac:dyDescent="0.25">
      <c r="B21" s="64"/>
      <c r="C21" s="16" t="s">
        <v>28</v>
      </c>
      <c r="D21" s="25">
        <v>20000</v>
      </c>
      <c r="E21" s="25">
        <v>10000</v>
      </c>
      <c r="F21" s="30">
        <f t="shared" si="0"/>
        <v>10000</v>
      </c>
      <c r="G21" s="35">
        <f t="shared" si="1"/>
        <v>1</v>
      </c>
      <c r="H21" s="47">
        <f t="shared" si="2"/>
        <v>9.9009900990099015E-2</v>
      </c>
      <c r="I21" s="48">
        <f t="shared" si="3"/>
        <v>9.9009900990099015E-2</v>
      </c>
    </row>
    <row r="22" spans="2:9" x14ac:dyDescent="0.25">
      <c r="B22" s="64"/>
      <c r="C22" s="16" t="s">
        <v>29</v>
      </c>
      <c r="D22" s="25">
        <v>500</v>
      </c>
      <c r="E22" s="25">
        <v>250</v>
      </c>
      <c r="F22" s="30">
        <f t="shared" si="0"/>
        <v>250</v>
      </c>
      <c r="G22" s="35">
        <f t="shared" si="1"/>
        <v>1</v>
      </c>
      <c r="H22" s="47">
        <f t="shared" si="2"/>
        <v>2.4752475247524753E-3</v>
      </c>
      <c r="I22" s="48">
        <f t="shared" si="3"/>
        <v>2.4752475247524753E-3</v>
      </c>
    </row>
    <row r="23" spans="2:9" x14ac:dyDescent="0.25">
      <c r="B23" s="64"/>
      <c r="C23" s="16" t="s">
        <v>30</v>
      </c>
      <c r="D23" s="25">
        <v>100</v>
      </c>
      <c r="E23" s="25">
        <v>50</v>
      </c>
      <c r="F23" s="30">
        <f t="shared" si="0"/>
        <v>50</v>
      </c>
      <c r="G23" s="35">
        <f t="shared" si="1"/>
        <v>1</v>
      </c>
      <c r="H23" s="47">
        <f t="shared" si="2"/>
        <v>4.9504950495049506E-4</v>
      </c>
      <c r="I23" s="48">
        <f t="shared" si="3"/>
        <v>4.9504950495049506E-4</v>
      </c>
    </row>
    <row r="24" spans="2:9" x14ac:dyDescent="0.25">
      <c r="B24" s="64"/>
      <c r="C24" s="16" t="s">
        <v>31</v>
      </c>
      <c r="D24" s="25">
        <v>3000</v>
      </c>
      <c r="E24" s="25">
        <v>1500</v>
      </c>
      <c r="F24" s="30">
        <f t="shared" si="0"/>
        <v>1500</v>
      </c>
      <c r="G24" s="35">
        <f t="shared" si="1"/>
        <v>1</v>
      </c>
      <c r="H24" s="47">
        <f t="shared" si="2"/>
        <v>1.4851485148514851E-2</v>
      </c>
      <c r="I24" s="48">
        <f t="shared" si="3"/>
        <v>1.4851485148514851E-2</v>
      </c>
    </row>
    <row r="25" spans="2:9" ht="26.45" customHeight="1" x14ac:dyDescent="0.25">
      <c r="B25" s="65"/>
      <c r="C25" s="22" t="s">
        <v>32</v>
      </c>
      <c r="D25" s="27">
        <f>SUM(D14:D24)</f>
        <v>69600</v>
      </c>
      <c r="E25" s="27">
        <f>SUM(E14:E24)</f>
        <v>34800</v>
      </c>
      <c r="F25" s="27">
        <f t="shared" si="0"/>
        <v>34800</v>
      </c>
      <c r="G25" s="37">
        <f t="shared" si="1"/>
        <v>1</v>
      </c>
      <c r="H25" s="51">
        <f t="shared" si="2"/>
        <v>0.34455445544554453</v>
      </c>
      <c r="I25" s="52">
        <f t="shared" si="3"/>
        <v>0.34455445544554453</v>
      </c>
    </row>
    <row r="26" spans="2:9" ht="24" customHeight="1" x14ac:dyDescent="0.25">
      <c r="B26" s="63" t="s">
        <v>33</v>
      </c>
      <c r="C26" s="23" t="s">
        <v>34</v>
      </c>
      <c r="D26" s="28">
        <f>D13-D25</f>
        <v>33400</v>
      </c>
      <c r="E26" s="28">
        <f>E13-E25</f>
        <v>26700</v>
      </c>
      <c r="F26" s="28">
        <f>D26-E26</f>
        <v>6700</v>
      </c>
      <c r="G26" s="38">
        <f t="shared" si="1"/>
        <v>0.25093632958801498</v>
      </c>
      <c r="H26" s="55">
        <f t="shared" si="2"/>
        <v>0.16534653465346535</v>
      </c>
      <c r="I26" s="56">
        <f t="shared" si="3"/>
        <v>0.26435643564356437</v>
      </c>
    </row>
    <row r="27" spans="2:9" ht="34.15" customHeight="1" x14ac:dyDescent="0.25">
      <c r="B27" s="65"/>
      <c r="C27" s="32" t="s">
        <v>35</v>
      </c>
      <c r="D27" s="29"/>
      <c r="E27" s="29"/>
      <c r="F27" s="29"/>
      <c r="G27" s="39"/>
      <c r="H27" s="57"/>
      <c r="I27" s="58"/>
    </row>
    <row r="28" spans="2:9" ht="28.9" customHeight="1" x14ac:dyDescent="0.25">
      <c r="B28" s="66" t="s">
        <v>39</v>
      </c>
      <c r="C28" s="13" t="s">
        <v>36</v>
      </c>
      <c r="D28" s="24">
        <v>10000</v>
      </c>
      <c r="E28" s="24">
        <v>5000</v>
      </c>
      <c r="F28" s="33">
        <f t="shared" ref="F28:F33" si="4">D28-E28</f>
        <v>5000</v>
      </c>
      <c r="G28" s="34">
        <f t="shared" si="1"/>
        <v>1</v>
      </c>
      <c r="H28" s="53">
        <f t="shared" si="2"/>
        <v>4.9504950495049507E-2</v>
      </c>
      <c r="I28" s="54">
        <f t="shared" si="3"/>
        <v>4.9504950495049507E-2</v>
      </c>
    </row>
    <row r="29" spans="2:9" x14ac:dyDescent="0.25">
      <c r="B29" s="67"/>
      <c r="C29" s="16" t="s">
        <v>37</v>
      </c>
      <c r="D29" s="25">
        <v>1000</v>
      </c>
      <c r="E29" s="25">
        <v>500</v>
      </c>
      <c r="F29" s="30">
        <f t="shared" si="4"/>
        <v>500</v>
      </c>
      <c r="G29" s="35">
        <f t="shared" si="1"/>
        <v>1</v>
      </c>
      <c r="H29" s="47">
        <f t="shared" si="2"/>
        <v>4.9504950495049506E-3</v>
      </c>
      <c r="I29" s="48">
        <f t="shared" si="3"/>
        <v>4.9504950495049506E-3</v>
      </c>
    </row>
    <row r="30" spans="2:9" ht="25.9" customHeight="1" x14ac:dyDescent="0.25">
      <c r="B30" s="67"/>
      <c r="C30" s="22" t="s">
        <v>38</v>
      </c>
      <c r="D30" s="27">
        <f>D28+D29</f>
        <v>11000</v>
      </c>
      <c r="E30" s="27">
        <f>E28+E29</f>
        <v>5500</v>
      </c>
      <c r="F30" s="27">
        <f t="shared" si="4"/>
        <v>5500</v>
      </c>
      <c r="G30" s="37">
        <f t="shared" si="1"/>
        <v>1</v>
      </c>
      <c r="H30" s="51">
        <f t="shared" si="2"/>
        <v>5.4455445544554455E-2</v>
      </c>
      <c r="I30" s="52">
        <f t="shared" si="3"/>
        <v>5.4455445544554455E-2</v>
      </c>
    </row>
    <row r="31" spans="2:9" ht="19.149999999999999" customHeight="1" x14ac:dyDescent="0.25">
      <c r="B31" s="67"/>
      <c r="C31" s="13" t="s">
        <v>40</v>
      </c>
      <c r="D31" s="24">
        <v>100</v>
      </c>
      <c r="E31" s="24">
        <v>50</v>
      </c>
      <c r="F31" s="33">
        <f t="shared" si="4"/>
        <v>50</v>
      </c>
      <c r="G31" s="34">
        <f t="shared" si="1"/>
        <v>1</v>
      </c>
      <c r="H31" s="53">
        <f t="shared" si="2"/>
        <v>4.9504950495049506E-4</v>
      </c>
      <c r="I31" s="54">
        <f t="shared" si="3"/>
        <v>4.9504950495049506E-4</v>
      </c>
    </row>
    <row r="32" spans="2:9" x14ac:dyDescent="0.25">
      <c r="B32" s="67"/>
      <c r="C32" s="16" t="s">
        <v>41</v>
      </c>
      <c r="D32" s="25">
        <v>500</v>
      </c>
      <c r="E32" s="25">
        <v>250</v>
      </c>
      <c r="F32" s="30">
        <f t="shared" si="4"/>
        <v>250</v>
      </c>
      <c r="G32" s="35">
        <f t="shared" si="1"/>
        <v>1</v>
      </c>
      <c r="H32" s="47">
        <f t="shared" si="2"/>
        <v>2.4752475247524753E-3</v>
      </c>
      <c r="I32" s="48">
        <f t="shared" si="3"/>
        <v>2.4752475247524753E-3</v>
      </c>
    </row>
    <row r="33" spans="2:9" ht="24" customHeight="1" x14ac:dyDescent="0.25">
      <c r="B33" s="67"/>
      <c r="C33" s="22" t="s">
        <v>48</v>
      </c>
      <c r="D33" s="27">
        <f>D31+D32</f>
        <v>600</v>
      </c>
      <c r="E33" s="27">
        <f>E31+E32</f>
        <v>300</v>
      </c>
      <c r="F33" s="27">
        <f t="shared" si="4"/>
        <v>300</v>
      </c>
      <c r="G33" s="37">
        <f t="shared" si="1"/>
        <v>1</v>
      </c>
      <c r="H33" s="51">
        <f t="shared" si="2"/>
        <v>2.9702970297029703E-3</v>
      </c>
      <c r="I33" s="52">
        <f t="shared" si="3"/>
        <v>2.9702970297029703E-3</v>
      </c>
    </row>
    <row r="34" spans="2:9" ht="23.45" customHeight="1" x14ac:dyDescent="0.25">
      <c r="B34" s="67"/>
      <c r="C34" s="19" t="s">
        <v>39</v>
      </c>
      <c r="D34" s="26">
        <f>D33-D30</f>
        <v>-10400</v>
      </c>
      <c r="E34" s="26">
        <f>E33-E30</f>
        <v>-5200</v>
      </c>
      <c r="F34" s="26">
        <f>D34-E34</f>
        <v>-5200</v>
      </c>
      <c r="G34" s="36">
        <f t="shared" si="1"/>
        <v>1</v>
      </c>
      <c r="H34" s="49">
        <f t="shared" si="2"/>
        <v>-5.1485148514851482E-2</v>
      </c>
      <c r="I34" s="50">
        <f t="shared" si="3"/>
        <v>-5.1485148514851482E-2</v>
      </c>
    </row>
    <row r="35" spans="2:9" ht="24" x14ac:dyDescent="0.25">
      <c r="B35" s="68"/>
      <c r="C35" s="32" t="s">
        <v>42</v>
      </c>
      <c r="D35" s="29"/>
      <c r="E35" s="29"/>
      <c r="F35" s="29"/>
      <c r="G35" s="39"/>
      <c r="H35" s="57"/>
      <c r="I35" s="58"/>
    </row>
    <row r="36" spans="2:9" ht="25.9" customHeight="1" x14ac:dyDescent="0.25">
      <c r="B36" s="63" t="s">
        <v>43</v>
      </c>
      <c r="C36" s="23" t="s">
        <v>44</v>
      </c>
      <c r="D36" s="28">
        <f>D26+D34</f>
        <v>23000</v>
      </c>
      <c r="E36" s="28">
        <f>E26+E34</f>
        <v>21500</v>
      </c>
      <c r="F36" s="28">
        <f>D36-E36</f>
        <v>1500</v>
      </c>
      <c r="G36" s="38">
        <f t="shared" si="1"/>
        <v>6.9767441860465115E-2</v>
      </c>
      <c r="H36" s="55">
        <f t="shared" si="2"/>
        <v>0.11386138613861387</v>
      </c>
      <c r="I36" s="56">
        <f t="shared" si="3"/>
        <v>0.21287128712871287</v>
      </c>
    </row>
    <row r="37" spans="2:9" x14ac:dyDescent="0.25">
      <c r="B37" s="64"/>
      <c r="C37" s="31" t="s">
        <v>45</v>
      </c>
      <c r="D37" s="30"/>
      <c r="E37" s="30"/>
      <c r="F37" s="30"/>
      <c r="G37" s="35"/>
      <c r="H37" s="47"/>
      <c r="I37" s="48"/>
    </row>
    <row r="38" spans="2:9" ht="26.45" customHeight="1" x14ac:dyDescent="0.25">
      <c r="B38" s="64"/>
      <c r="C38" s="16" t="s">
        <v>46</v>
      </c>
      <c r="D38" s="25">
        <v>10000</v>
      </c>
      <c r="E38" s="25">
        <v>5000</v>
      </c>
      <c r="F38" s="30">
        <f t="shared" ref="F38:F39" si="5">D38-E38</f>
        <v>5000</v>
      </c>
      <c r="G38" s="35">
        <f t="shared" si="1"/>
        <v>1</v>
      </c>
      <c r="H38" s="47">
        <f t="shared" si="2"/>
        <v>4.9504950495049507E-2</v>
      </c>
      <c r="I38" s="48">
        <f t="shared" si="3"/>
        <v>4.9504950495049507E-2</v>
      </c>
    </row>
    <row r="39" spans="2:9" ht="25.9" customHeight="1" x14ac:dyDescent="0.25">
      <c r="B39" s="65"/>
      <c r="C39" s="22" t="s">
        <v>47</v>
      </c>
      <c r="D39" s="27">
        <f>D36-D38</f>
        <v>13000</v>
      </c>
      <c r="E39" s="27">
        <f>E36-E38</f>
        <v>16500</v>
      </c>
      <c r="F39" s="27">
        <f t="shared" si="5"/>
        <v>-3500</v>
      </c>
      <c r="G39" s="37">
        <f t="shared" si="1"/>
        <v>-0.21212121212121213</v>
      </c>
      <c r="H39" s="51">
        <f t="shared" si="2"/>
        <v>6.4356435643564358E-2</v>
      </c>
      <c r="I39" s="52">
        <f t="shared" si="3"/>
        <v>0.16336633663366337</v>
      </c>
    </row>
    <row r="40" spans="2:9" x14ac:dyDescent="0.25">
      <c r="C40" s="3"/>
    </row>
    <row r="41" spans="2:9" ht="18.75" x14ac:dyDescent="0.25">
      <c r="C41" s="61" t="s">
        <v>50</v>
      </c>
    </row>
    <row r="42" spans="2:9" x14ac:dyDescent="0.25">
      <c r="C42" s="3"/>
    </row>
    <row r="43" spans="2:9" ht="15.75" x14ac:dyDescent="0.25">
      <c r="C43" s="44" t="s">
        <v>51</v>
      </c>
      <c r="D43" s="45">
        <f>H10</f>
        <v>0.49504950495049505</v>
      </c>
      <c r="E43" s="45">
        <f>I10</f>
        <v>0.39603960396039606</v>
      </c>
    </row>
    <row r="44" spans="2:9" ht="15.75" x14ac:dyDescent="0.25">
      <c r="C44" s="44" t="s">
        <v>52</v>
      </c>
      <c r="D44" s="45">
        <f>H14</f>
        <v>9.9009900990099015E-2</v>
      </c>
      <c r="E44" s="45">
        <f>I14</f>
        <v>9.9009900990099015E-2</v>
      </c>
    </row>
    <row r="45" spans="2:9" ht="15.75" x14ac:dyDescent="0.25">
      <c r="C45" s="46" t="s">
        <v>53</v>
      </c>
      <c r="D45" s="45">
        <f>H25</f>
        <v>0.34455445544554453</v>
      </c>
      <c r="E45" s="45">
        <f>I25</f>
        <v>0.34455445544554453</v>
      </c>
    </row>
    <row r="46" spans="2:9" ht="15.75" x14ac:dyDescent="0.25">
      <c r="C46" s="46" t="s">
        <v>54</v>
      </c>
      <c r="D46" s="45">
        <f>H26</f>
        <v>0.16534653465346535</v>
      </c>
      <c r="E46" s="45">
        <f>I26</f>
        <v>0.26435643564356437</v>
      </c>
    </row>
    <row r="47" spans="2:9" ht="15.75" x14ac:dyDescent="0.25">
      <c r="C47" s="2" t="s">
        <v>55</v>
      </c>
      <c r="D47" s="45">
        <f>H36</f>
        <v>0.11386138613861387</v>
      </c>
      <c r="E47" s="45">
        <f>I36</f>
        <v>0.21287128712871287</v>
      </c>
    </row>
  </sheetData>
  <mergeCells count="5">
    <mergeCell ref="B6:B13"/>
    <mergeCell ref="B14:B25"/>
    <mergeCell ref="B26:B27"/>
    <mergeCell ref="B28:B35"/>
    <mergeCell ref="B36:B39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Für-Gründer-Tipps</vt:lpstr>
      <vt:lpstr>BWA-Tool</vt:lpstr>
      <vt:lpstr>Wichtige_Kennzahlen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Text-Stratege</dc:creator>
  <cp:lastModifiedBy>Andreas Wieland</cp:lastModifiedBy>
  <dcterms:created xsi:type="dcterms:W3CDTF">2020-05-22T07:37:52Z</dcterms:created>
  <dcterms:modified xsi:type="dcterms:W3CDTF">2023-11-07T17:10:24Z</dcterms:modified>
</cp:coreProperties>
</file>