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Jens\Desktop\Tresorit\Fuer-Gruender.de\Tools\"/>
    </mc:Choice>
  </mc:AlternateContent>
  <xr:revisionPtr revIDLastSave="0" documentId="8_{46534C7E-EE6B-4419-A6FD-90561AE8AD8F}" xr6:coauthVersionLast="31" xr6:coauthVersionMax="31" xr10:uidLastSave="{00000000-0000-0000-0000-000000000000}"/>
  <bookViews>
    <workbookView xWindow="0" yWindow="0" windowWidth="19200" windowHeight="6960" tabRatio="889" xr2:uid="{00000000-000D-0000-FFFF-FFFF00000000}"/>
  </bookViews>
  <sheets>
    <sheet name="3 Tipps zum Start" sheetId="2" r:id="rId1"/>
    <sheet name="Rechtsformtest" sheetId="1" r:id="rId2"/>
    <sheet name="Überblick" sheetId="4" r:id="rId3"/>
    <sheet name="Freiberufler" sheetId="5" r:id="rId4"/>
    <sheet name="Kapitalgesellschaften" sheetId="6" r:id="rId5"/>
    <sheet name="Personengesellschaften" sheetId="3" r:id="rId6"/>
    <sheet name="Digital durchstarten" sheetId="7" r:id="rId7"/>
  </sheets>
  <externalReferences>
    <externalReference r:id="rId8"/>
    <externalReference r:id="rId9"/>
  </externalReferences>
  <definedNames>
    <definedName name="Block_BS_long" localSheetId="3">[1]Blockorder!#REF!</definedName>
    <definedName name="Block_BS_long">[1]Blockorder!#REF!</definedName>
    <definedName name="CRTS_LAST_UPDATE" localSheetId="3">#REF!</definedName>
    <definedName name="CRTS_LAST_UPDATE">#REF!</definedName>
    <definedName name="_xlnm.Print_Area" localSheetId="1">Rechtsformtest!$A$1:$P$42</definedName>
    <definedName name="_xlnm.Print_Area">[2]OrderNewSD!$A$1:$Q$36</definedName>
    <definedName name="Univ_FONDS" localSheetId="3">#REF!</definedName>
    <definedName name="Univ_FONDS">#REF!</definedName>
    <definedName name="Univ_PM" localSheetId="3">#REF!</definedName>
    <definedName name="Univ_PM">#REF!</definedName>
    <definedName name="Univ_PM1" localSheetId="3">#REF!</definedName>
    <definedName name="Univ_PM1">#REF!</definedName>
    <definedName name="Univ_PM2" localSheetId="3">#REF!</definedName>
    <definedName name="Univ_PM2">#REF!</definedName>
    <definedName name="Univ_START" localSheetId="3">#REF!</definedName>
    <definedName name="Univ_START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1" i="1" l="1"/>
  <c r="W60" i="1"/>
  <c r="H17" i="1" s="1"/>
  <c r="W59" i="1"/>
  <c r="W55" i="1"/>
  <c r="W54" i="1"/>
  <c r="H16" i="1" s="1"/>
  <c r="W53" i="1"/>
  <c r="V49" i="1"/>
  <c r="V48" i="1"/>
  <c r="V47" i="1"/>
  <c r="H15" i="1" s="1"/>
  <c r="W43" i="1"/>
  <c r="W42" i="1"/>
  <c r="W41" i="1"/>
  <c r="V37" i="1"/>
  <c r="V36" i="1"/>
  <c r="H13" i="1" s="1"/>
  <c r="V35" i="1"/>
  <c r="S31" i="1"/>
  <c r="S30" i="1"/>
  <c r="S29" i="1"/>
  <c r="U25" i="1"/>
  <c r="U24" i="1"/>
  <c r="U23" i="1"/>
  <c r="H11" i="1"/>
  <c r="H14" i="1"/>
  <c r="H12" i="1"/>
  <c r="B10" i="1"/>
  <c r="O16" i="1" l="1"/>
  <c r="N16" i="1"/>
  <c r="M16" i="1"/>
  <c r="L16" i="1"/>
  <c r="J16" i="1"/>
  <c r="I16" i="1"/>
  <c r="K16" i="1"/>
  <c r="M14" i="1"/>
  <c r="I12" i="1"/>
  <c r="K12" i="1"/>
  <c r="O12" i="1"/>
  <c r="N12" i="1"/>
  <c r="M12" i="1"/>
  <c r="L12" i="1"/>
  <c r="J12" i="1"/>
  <c r="M13" i="1"/>
  <c r="O10" i="1" l="1"/>
  <c r="N10" i="1"/>
  <c r="M10" i="1"/>
  <c r="L10" i="1"/>
  <c r="K10" i="1"/>
  <c r="J10" i="1"/>
  <c r="I10" i="1"/>
  <c r="H10" i="1"/>
  <c r="J15" i="1"/>
  <c r="M15" i="1"/>
  <c r="L15" i="1"/>
  <c r="O15" i="1"/>
  <c r="N15" i="1"/>
  <c r="I15" i="1"/>
  <c r="K15" i="1"/>
  <c r="I14" i="1" l="1"/>
  <c r="N14" i="1"/>
  <c r="O14" i="1"/>
  <c r="O9" i="1" l="1"/>
  <c r="N9" i="1"/>
  <c r="M9" i="1"/>
  <c r="L9" i="1"/>
  <c r="K9" i="1"/>
  <c r="J9" i="1"/>
  <c r="I9" i="1"/>
  <c r="H9" i="1"/>
  <c r="K17" i="1"/>
  <c r="O17" i="1"/>
  <c r="N17" i="1"/>
  <c r="M17" i="1"/>
  <c r="L17" i="1"/>
  <c r="J17" i="1"/>
  <c r="I17" i="1"/>
  <c r="M11" i="1"/>
  <c r="L11" i="1"/>
  <c r="K11" i="1"/>
  <c r="J11" i="1"/>
  <c r="O11" i="1"/>
  <c r="N11" i="1"/>
  <c r="I11" i="1"/>
  <c r="I13" i="1"/>
  <c r="A10" i="1"/>
  <c r="F10" i="1" s="1"/>
  <c r="L14" i="1"/>
  <c r="J14" i="1"/>
  <c r="K14" i="1"/>
  <c r="J13" i="1"/>
  <c r="K13" i="1"/>
  <c r="L13" i="1"/>
  <c r="O13" i="1"/>
  <c r="N13" i="1"/>
  <c r="H18" i="1" l="1"/>
  <c r="H19" i="1" s="1"/>
  <c r="A11" i="1"/>
  <c r="A12" i="1" s="1"/>
  <c r="A13" i="1" s="1"/>
  <c r="A14" i="1" s="1"/>
  <c r="A15" i="1" s="1"/>
  <c r="A16" i="1" s="1"/>
  <c r="A17" i="1" s="1"/>
  <c r="K18" i="1"/>
  <c r="K19" i="1" s="1"/>
  <c r="I18" i="1"/>
  <c r="I19" i="1" s="1"/>
  <c r="N18" i="1"/>
  <c r="N19" i="1" s="1"/>
  <c r="O18" i="1"/>
  <c r="O19" i="1" s="1"/>
  <c r="M18" i="1"/>
  <c r="M19" i="1" s="1"/>
  <c r="L18" i="1"/>
  <c r="L19" i="1" s="1"/>
  <c r="J18" i="1"/>
  <c r="J19" i="1" s="1"/>
</calcChain>
</file>

<file path=xl/sharedStrings.xml><?xml version="1.0" encoding="utf-8"?>
<sst xmlns="http://schemas.openxmlformats.org/spreadsheetml/2006/main" count="197" uniqueCount="123">
  <si>
    <t>Hoch</t>
  </si>
  <si>
    <t>Gering</t>
  </si>
  <si>
    <t>Rechtsformtest</t>
  </si>
  <si>
    <t>Höhe der Gründungkosten</t>
  </si>
  <si>
    <t>Gründungsdauer</t>
  </si>
  <si>
    <t>Freiberufler</t>
  </si>
  <si>
    <t>GbR</t>
  </si>
  <si>
    <t>UG</t>
  </si>
  <si>
    <t>GmbH</t>
  </si>
  <si>
    <t>KG</t>
  </si>
  <si>
    <t>OHG</t>
  </si>
  <si>
    <r>
      <t xml:space="preserve">Einzelunternehmen
</t>
    </r>
    <r>
      <rPr>
        <sz val="8"/>
        <color theme="1"/>
        <rFont val="Calibri Light"/>
        <family val="2"/>
        <scheme val="major"/>
      </rPr>
      <t xml:space="preserve"> (Eingetragener Kaufmann)</t>
    </r>
  </si>
  <si>
    <t>Laufende Kosten</t>
  </si>
  <si>
    <t>Ich möchte mein Unternehmen</t>
  </si>
  <si>
    <t>Bitte auswählen</t>
  </si>
  <si>
    <t>Ja</t>
  </si>
  <si>
    <t>Nein</t>
  </si>
  <si>
    <t>im Team gründen</t>
  </si>
  <si>
    <t>alleine gründen</t>
  </si>
  <si>
    <t>Ich möchte perspektifisch einen externen Investor</t>
  </si>
  <si>
    <t>Nicht so wichtig</t>
  </si>
  <si>
    <t>Wichtig</t>
  </si>
  <si>
    <t>Sehr wichtig</t>
  </si>
  <si>
    <t>Andere</t>
  </si>
  <si>
    <t>Kap ges</t>
  </si>
  <si>
    <t>EK, OHG, KG</t>
  </si>
  <si>
    <t>Ihre Antworten</t>
  </si>
  <si>
    <t>Unsere Leitfragen</t>
  </si>
  <si>
    <t>Die Reputation der Rechtsform ist für meine Kunden und mich</t>
  </si>
  <si>
    <t>Alleine oder nicht</t>
  </si>
  <si>
    <t>ich möchte investor</t>
  </si>
  <si>
    <t>Eventuell</t>
  </si>
  <si>
    <t>Haftungsbeschr.</t>
  </si>
  <si>
    <t xml:space="preserve">Reputation </t>
  </si>
  <si>
    <t>Firmennamen</t>
  </si>
  <si>
    <t>Mittel</t>
  </si>
  <si>
    <t>Lang</t>
  </si>
  <si>
    <t>Kap</t>
  </si>
  <si>
    <t>Einzel</t>
  </si>
  <si>
    <t>Personenges</t>
  </si>
  <si>
    <t>Nicht wichtig</t>
  </si>
  <si>
    <t>Von Bedeutung</t>
  </si>
  <si>
    <t>Gründungdauer &amp; Kosten</t>
  </si>
  <si>
    <t>Drop Downs</t>
  </si>
  <si>
    <t>ja oder nein</t>
  </si>
  <si>
    <t>freiber</t>
  </si>
  <si>
    <t>einzelu</t>
  </si>
  <si>
    <t>ohg etc</t>
  </si>
  <si>
    <t>kapital</t>
  </si>
  <si>
    <t>Gewerbetreibender</t>
  </si>
  <si>
    <t>Die Wahl der passenden Rechtsform ist ein wichtiger Faktor für eine erfolgreiche Gründung. Wie so oft, gibt es</t>
  </si>
  <si>
    <t xml:space="preserve">aber nicht die eine perfekt passende Rechtsform - es gilt, Vor- und Nachteile abzuwägen. Mit dem unserem </t>
  </si>
  <si>
    <t>kostenfreien Tool helfen wir Ihnen, die optimalste Rechtsform zu finden. Wir wünschen Ihnen viel Erfolg!</t>
  </si>
  <si>
    <r>
      <t xml:space="preserve">Einzelunternehmen
</t>
    </r>
    <r>
      <rPr>
        <sz val="8"/>
        <color theme="1"/>
        <rFont val="Calibri Light"/>
        <family val="2"/>
        <scheme val="major"/>
      </rPr>
      <t>(Kleingewerbe)</t>
    </r>
  </si>
  <si>
    <t>Kurz</t>
  </si>
  <si>
    <t>Sehr hoch</t>
  </si>
  <si>
    <t>Mindestkapital</t>
  </si>
  <si>
    <t>Unsere 3 Tipps für Ihre Gründung</t>
  </si>
  <si>
    <t>Hilfe beim Businessplan</t>
  </si>
  <si>
    <t>Gründerpakete zum Gründertarif</t>
  </si>
  <si>
    <t>Steuerberatung vom Experten</t>
  </si>
  <si>
    <t>Sie möchten Ihre Bank mit einem professionellen</t>
  </si>
  <si>
    <t xml:space="preserve">Sie möchten eine Einzelfirma, eine GbR, UG </t>
  </si>
  <si>
    <t xml:space="preserve">Damit Sie sich voll und ganz auf Ihr Geschäft </t>
  </si>
  <si>
    <t xml:space="preserve">überzeugen? Dann nutzen Sie das geförderte </t>
  </si>
  <si>
    <t>oder GmbH gründen? Dann können Sie von den</t>
  </si>
  <si>
    <t>konzentrieren können, sollten Sie Buchhaltung</t>
  </si>
  <si>
    <t>Gründercoaching und erstellen Sie mit Hilfe eines</t>
  </si>
  <si>
    <t>speziellen Gründerangeboten profitieren - so</t>
  </si>
  <si>
    <t xml:space="preserve">und Steuern an einen Profi abgeben. Gerne </t>
  </si>
  <si>
    <t>erfahrenen Beraters einen Profi-Businessplan!</t>
  </si>
  <si>
    <t>gründen Sie schneller &amp; günstiger!</t>
  </si>
  <si>
    <t xml:space="preserve">empfehlen wir Ihnen einen Experten vor Ort. </t>
  </si>
  <si>
    <t>&gt;&gt; Hier geht es zum Rechtsformtest</t>
  </si>
  <si>
    <t>EK KG</t>
  </si>
  <si>
    <t>Umsatzgrenze</t>
  </si>
  <si>
    <t>EK, KG, OHG</t>
  </si>
  <si>
    <t>Mein geplanter Jahresumsatz liegt voraussichtlich</t>
  </si>
  <si>
    <t>unter 17.500 €</t>
  </si>
  <si>
    <t>Gbr &amp; Einzel</t>
  </si>
  <si>
    <t>Freiberufer</t>
  </si>
  <si>
    <t>Die betriebliche Haftungsbeschränkung ist für mich</t>
  </si>
  <si>
    <t>Gründungskosten</t>
  </si>
  <si>
    <t>Kleinunter</t>
  </si>
  <si>
    <t>Ergebnis</t>
  </si>
  <si>
    <t xml:space="preserve">nachfolgende Infografik für Sie erstellt. </t>
  </si>
  <si>
    <t>Personengesellschaften</t>
  </si>
  <si>
    <t>Überblick</t>
  </si>
  <si>
    <t>Freiberufler oder nicht?</t>
  </si>
  <si>
    <t xml:space="preserve">Manchmal ist es gar nicht so einfach festzustellen, ob man Freiberufler oder Einzelunternehmer ist. </t>
  </si>
  <si>
    <t>Die nachfolgende Grafik hilft Ihnen weiter!</t>
  </si>
  <si>
    <t>Mit der nachfolgenden Infografik können Sie sich schnell einen Überblick zu den</t>
  </si>
  <si>
    <t xml:space="preserve">verschiedenen Rechtsformen verschaffen. </t>
  </si>
  <si>
    <t xml:space="preserve">Die Wahl zwischen GbR, KG und OHG fällt zum Teil gar nicht so leicht. Deshalb haben wir </t>
  </si>
  <si>
    <t xml:space="preserve">Die Wahl zwischen GmbH, UG und anderen Kapitalgesellschaften fällt zum Teil gar nicht so leicht. Deshalb haben wir </t>
  </si>
  <si>
    <t>Kapitalgesellschaften</t>
  </si>
  <si>
    <t>Gründungspakete für Ihre Gründung</t>
  </si>
  <si>
    <t>Um alle Formalitäten für Ihre Gründung zu berücksichtigen, nutzen Sie doch die folgenden Gründungspakete für einen</t>
  </si>
  <si>
    <t>Rund-um-Service für Ihre Gründung.</t>
  </si>
  <si>
    <t>zum UG-Paket</t>
  </si>
  <si>
    <t>zum GmbH-Paket</t>
  </si>
  <si>
    <t>zum GmbH &amp; Co. KG-Paket</t>
  </si>
  <si>
    <t>zum GbR Paket</t>
  </si>
  <si>
    <t>Für Ihren Start - das Freiberufler-Paket</t>
  </si>
  <si>
    <t xml:space="preserve">Ihre freiberufliche Tätigkeit müssen Sie beim Finanzamt anmelden. </t>
  </si>
  <si>
    <t>zum Freiberufler-Paket</t>
  </si>
  <si>
    <t>Unsere neue Lösung: Gründen kann so einfach sein</t>
  </si>
  <si>
    <t xml:space="preserve">    - Businessplan für Banken und Investoren online erstellen</t>
  </si>
  <si>
    <t xml:space="preserve">    - die wichtigsten Gründungsdokumente auf einen Blick</t>
  </si>
  <si>
    <t xml:space="preserve">    - digital – sicher – alles an einem Ort</t>
  </si>
  <si>
    <t>Für Ihren Start: die Rund-um-sorglos-Gründerpakete</t>
  </si>
  <si>
    <t>zum Paket für Einzelunternehmer</t>
  </si>
  <si>
    <t>zum GbR-Paket</t>
  </si>
  <si>
    <t>GbR-Gründungspaket für Ihre Gründung</t>
  </si>
  <si>
    <t>Die freie Wahl und der Schutz des Firmennamens sind mir</t>
  </si>
  <si>
    <t>Geringe Kosten für die Gründung sind für mich</t>
  </si>
  <si>
    <t>Geringe laufende Kosten (z.B. Buchführung) sind mir</t>
  </si>
  <si>
    <t>bis ca. 600.000 €</t>
  </si>
  <si>
    <t>über 600.000 €</t>
  </si>
  <si>
    <t>Frreiberufler</t>
  </si>
  <si>
    <t>Profitieren Sie bei dem Fragebogen zur steuerlichen Erfassung von der Hilfe eines Steuerberater im Freiberufler-Paket.</t>
  </si>
  <si>
    <t xml:space="preserve">Um alle Formalitäten für Ihre Gründung zu berücksichtigen, nutzen Sie doch das </t>
  </si>
  <si>
    <t>GbR-Gründungspaket für einen Rund-um-Service für Ihre Gründung.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</si>
</sst>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1"/>
      <color theme="2" tint="-0.499984740745262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4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name val="Arial"/>
      <family val="2"/>
    </font>
    <font>
      <b/>
      <sz val="24"/>
      <name val="Calibri Light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u/>
      <sz val="10"/>
      <color indexed="12"/>
      <name val="Arial"/>
      <family val="2"/>
    </font>
    <font>
      <u/>
      <sz val="12"/>
      <color theme="1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EFF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4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 applyBorder="1"/>
    <xf numFmtId="0" fontId="1" fillId="3" borderId="0" xfId="0" applyFont="1" applyFill="1" applyBorder="1"/>
    <xf numFmtId="0" fontId="10" fillId="2" borderId="0" xfId="0" applyFont="1" applyFill="1"/>
    <xf numFmtId="0" fontId="11" fillId="3" borderId="0" xfId="2" applyFill="1"/>
    <xf numFmtId="0" fontId="12" fillId="3" borderId="0" xfId="0" applyFont="1" applyFill="1"/>
    <xf numFmtId="0" fontId="8" fillId="4" borderId="0" xfId="0" applyFont="1" applyFill="1"/>
    <xf numFmtId="0" fontId="1" fillId="4" borderId="1" xfId="0" applyFont="1" applyFill="1" applyBorder="1" applyAlignment="1">
      <alignment textRotation="45"/>
    </xf>
    <xf numFmtId="0" fontId="8" fillId="4" borderId="2" xfId="0" applyFont="1" applyFill="1" applyBorder="1"/>
    <xf numFmtId="0" fontId="8" fillId="4" borderId="0" xfId="0" applyFont="1" applyFill="1" applyBorder="1"/>
    <xf numFmtId="0" fontId="8" fillId="4" borderId="3" xfId="0" applyFont="1" applyFill="1" applyBorder="1"/>
    <xf numFmtId="0" fontId="3" fillId="3" borderId="1" xfId="0" applyFont="1" applyFill="1" applyBorder="1"/>
    <xf numFmtId="0" fontId="1" fillId="3" borderId="1" xfId="0" applyFont="1" applyFill="1" applyBorder="1"/>
    <xf numFmtId="0" fontId="8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3" fillId="3" borderId="0" xfId="0" applyFont="1" applyFill="1"/>
    <xf numFmtId="0" fontId="1" fillId="4" borderId="7" xfId="0" applyFont="1" applyFill="1" applyBorder="1" applyAlignment="1">
      <alignment textRotation="45" wrapText="1"/>
    </xf>
    <xf numFmtId="0" fontId="1" fillId="4" borderId="8" xfId="0" applyFont="1" applyFill="1" applyBorder="1" applyAlignment="1">
      <alignment textRotation="45" wrapText="1"/>
    </xf>
    <xf numFmtId="0" fontId="1" fillId="4" borderId="7" xfId="0" applyFont="1" applyFill="1" applyBorder="1" applyAlignment="1">
      <alignment textRotation="45"/>
    </xf>
    <xf numFmtId="0" fontId="1" fillId="4" borderId="8" xfId="0" applyFont="1" applyFill="1" applyBorder="1" applyAlignment="1">
      <alignment textRotation="45"/>
    </xf>
    <xf numFmtId="0" fontId="9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6" fillId="3" borderId="0" xfId="0" applyFont="1" applyFill="1"/>
    <xf numFmtId="165" fontId="7" fillId="6" borderId="0" xfId="0" applyNumberFormat="1" applyFont="1" applyFill="1" applyAlignment="1">
      <alignment horizontal="center"/>
    </xf>
    <xf numFmtId="165" fontId="7" fillId="6" borderId="2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/>
    </xf>
    <xf numFmtId="0" fontId="18" fillId="3" borderId="0" xfId="3" applyFont="1" applyFill="1"/>
    <xf numFmtId="0" fontId="19" fillId="3" borderId="0" xfId="3" applyFont="1" applyFill="1"/>
    <xf numFmtId="0" fontId="17" fillId="3" borderId="0" xfId="3" applyFill="1"/>
    <xf numFmtId="0" fontId="19" fillId="8" borderId="0" xfId="3" applyFont="1" applyFill="1"/>
    <xf numFmtId="0" fontId="19" fillId="0" borderId="0" xfId="3" applyFont="1" applyFill="1"/>
    <xf numFmtId="0" fontId="20" fillId="3" borderId="0" xfId="3" applyFont="1" applyFill="1"/>
    <xf numFmtId="0" fontId="20" fillId="8" borderId="0" xfId="3" applyFont="1" applyFill="1"/>
    <xf numFmtId="0" fontId="21" fillId="8" borderId="0" xfId="3" applyFont="1" applyFill="1" applyAlignment="1">
      <alignment vertical="center"/>
    </xf>
    <xf numFmtId="0" fontId="20" fillId="0" borderId="0" xfId="3" applyFont="1" applyFill="1"/>
    <xf numFmtId="0" fontId="23" fillId="0" borderId="0" xfId="2" applyFont="1" applyFill="1"/>
    <xf numFmtId="0" fontId="9" fillId="3" borderId="0" xfId="0" applyFont="1" applyFill="1"/>
    <xf numFmtId="0" fontId="16" fillId="3" borderId="0" xfId="0" applyFont="1" applyFill="1" applyBorder="1"/>
    <xf numFmtId="0" fontId="9" fillId="9" borderId="0" xfId="0" applyFont="1" applyFill="1" applyBorder="1"/>
    <xf numFmtId="0" fontId="9" fillId="9" borderId="0" xfId="0" applyFont="1" applyFill="1" applyBorder="1" applyAlignment="1">
      <alignment horizontal="center"/>
    </xf>
    <xf numFmtId="164" fontId="15" fillId="3" borderId="0" xfId="1" applyNumberFormat="1" applyFont="1" applyFill="1" applyBorder="1" applyAlignment="1">
      <alignment horizontal="lef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164" fontId="15" fillId="3" borderId="5" xfId="1" applyNumberFormat="1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2" borderId="1" xfId="0" applyFont="1" applyFill="1" applyBorder="1"/>
    <xf numFmtId="0" fontId="8" fillId="4" borderId="7" xfId="0" applyFont="1" applyFill="1" applyBorder="1" applyAlignment="1">
      <alignment horizontal="center"/>
    </xf>
    <xf numFmtId="0" fontId="0" fillId="4" borderId="0" xfId="0" applyFill="1"/>
    <xf numFmtId="0" fontId="14" fillId="7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8" fillId="8" borderId="0" xfId="3" applyFont="1" applyFill="1"/>
    <xf numFmtId="0" fontId="0" fillId="8" borderId="0" xfId="0" applyFill="1"/>
    <xf numFmtId="0" fontId="5" fillId="8" borderId="0" xfId="0" applyFont="1" applyFill="1"/>
    <xf numFmtId="0" fontId="11" fillId="8" borderId="0" xfId="2" applyFill="1"/>
  </cellXfs>
  <cellStyles count="5">
    <cellStyle name="Komma" xfId="1" builtinId="3"/>
    <cellStyle name="Link" xfId="2" builtinId="8"/>
    <cellStyle name="Link 2" xfId="4" xr:uid="{00000000-0005-0000-0000-000002000000}"/>
    <cellStyle name="Standard" xfId="0" builtinId="0"/>
    <cellStyle name="Standard 2" xfId="3" xr:uid="{00000000-0005-0000-0000-000004000000}"/>
  </cellStyles>
  <dxfs count="18">
    <dxf>
      <font>
        <color rgb="FFFFC7CE"/>
      </font>
      <fill>
        <patternFill>
          <bgColor rgb="FFFFC7CE"/>
        </patternFill>
      </fill>
    </dxf>
    <dxf>
      <font>
        <color rgb="FFFFEFF1"/>
      </font>
      <fill>
        <patternFill>
          <bgColor rgb="FFFFEFF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E2EFDA"/>
      </font>
      <fill>
        <patternFill>
          <bgColor rgb="FFE2EFDA"/>
        </patternFill>
      </fill>
    </dxf>
    <dxf>
      <font>
        <color rgb="FFFCFCFC"/>
      </font>
    </dxf>
    <dxf>
      <font>
        <color rgb="FFC00000"/>
      </font>
      <fill>
        <patternFill>
          <bgColor rgb="FFC00000"/>
        </patternFill>
      </fill>
    </dxf>
    <dxf>
      <font>
        <color rgb="FFFFC7CE"/>
      </font>
      <fill>
        <patternFill>
          <bgColor rgb="FFFFC7CE"/>
        </patternFill>
      </fill>
    </dxf>
    <dxf>
      <font>
        <color rgb="FFFFEFF1"/>
      </font>
      <fill>
        <patternFill>
          <bgColor rgb="FFFFEFF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A9D08E"/>
      </font>
      <fill>
        <patternFill>
          <bgColor rgb="FFA9D08E"/>
        </patternFill>
      </fill>
    </dxf>
    <dxf>
      <font>
        <color rgb="FFE2EFDA"/>
      </font>
      <fill>
        <patternFill>
          <bgColor rgb="FFE2EFDA"/>
        </patternFill>
      </fill>
    </dxf>
    <dxf>
      <font>
        <color rgb="FFFCFCFC"/>
      </font>
    </dxf>
    <dxf>
      <font>
        <color rgb="FFC00000"/>
      </font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70AD47"/>
      <color rgb="FFF6F8FC"/>
      <color rgb="FFC00000"/>
      <color rgb="FFF8F8F8"/>
      <color rgb="FFFCFCFC"/>
      <color rgb="FFFFEFF1"/>
      <color rgb="FFE2EFDA"/>
      <color rgb="FFFFC7CE"/>
      <color rgb="FFA9D08E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83159503504088E-2"/>
          <c:y val="1.3888888888888888E-2"/>
          <c:w val="0.8872332753748351"/>
          <c:h val="0.87962962962962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72C4">
                <a:alpha val="30196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Rechtsformtest!$H$7:$O$7</c:f>
              <c:strCache>
                <c:ptCount val="8"/>
                <c:pt idx="0">
                  <c:v>Freiberufler</c:v>
                </c:pt>
                <c:pt idx="1">
                  <c:v>Einzelunternehmen
(Kleingewerbe)</c:v>
                </c:pt>
                <c:pt idx="2">
                  <c:v>Einzelunternehmen
 (Eingetragener Kaufmann)</c:v>
                </c:pt>
                <c:pt idx="3">
                  <c:v>GbR</c:v>
                </c:pt>
                <c:pt idx="4">
                  <c:v>KG</c:v>
                </c:pt>
                <c:pt idx="5">
                  <c:v>OHG</c:v>
                </c:pt>
                <c:pt idx="6">
                  <c:v>UG</c:v>
                </c:pt>
                <c:pt idx="7">
                  <c:v>GmbH</c:v>
                </c:pt>
              </c:strCache>
            </c:strRef>
          </c:cat>
          <c:val>
            <c:numRef>
              <c:f>Rechtsformtest!$H$18:$O$18</c:f>
              <c:numCache>
                <c:formatCode>_-* #,##0\ _€_-;\-* #,##0\ _€_-;_-* "-"??\ _€_-;_-@_-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0-43DB-B21D-1761132E6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1"/>
        <c:axId val="111875584"/>
        <c:axId val="111877120"/>
      </c:barChart>
      <c:catAx>
        <c:axId val="11187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877120"/>
        <c:crosses val="autoZero"/>
        <c:auto val="1"/>
        <c:lblAlgn val="ctr"/>
        <c:lblOffset val="100"/>
        <c:noMultiLvlLbl val="0"/>
      </c:catAx>
      <c:valAx>
        <c:axId val="11187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875584"/>
        <c:crosses val="autoZero"/>
        <c:crossBetween val="between"/>
      </c:valAx>
      <c:spPr>
        <a:solidFill>
          <a:srgbClr val="FCFCFC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FCFC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uer-gruender.de/meine-firma/ihre-firma-gruenden?exceltools" TargetMode="External"/><Relationship Id="rId3" Type="http://schemas.openxmlformats.org/officeDocument/2006/relationships/hyperlink" Target="https://www.fuer-gruender.de/meine-firma/idee-businessplan-finanzierung/businessplan-erstellen?exceltoolrechtsformtest" TargetMode="External"/><Relationship Id="rId7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s://www.fuer-gruender.de/meine-firma/idee-businessplan-finanzierung/businessplan-erstellen?exceltools" TargetMode="External"/><Relationship Id="rId6" Type="http://schemas.openxmlformats.org/officeDocument/2006/relationships/hyperlink" Target="https://www.fuer-gruender.de/meine-firma/rechnung-steuern-buchhaltung?exceltools" TargetMode="External"/><Relationship Id="rId5" Type="http://schemas.openxmlformats.org/officeDocument/2006/relationships/hyperlink" Target="https://www.fuer-gruender.de/meine-firma/rechnung-steuern-buchhaltung?exceltoolrechtsformtest" TargetMode="External"/><Relationship Id="rId4" Type="http://schemas.openxmlformats.org/officeDocument/2006/relationships/hyperlink" Target="https://www.fuer-gruender.de/meine-firma/ihre-firma-gruenden?exceltoolrechtsformtest" TargetMode="External"/><Relationship Id="rId9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hyperlink" Target="http://www.fuer-gruender.de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uer-gruender.de/wissen/unternehmen-gruenden/unternehmensformen/gesellschaftsformen/freiberufler-gruendungspaket?exceltoolrechtsformtest" TargetMode="External"/><Relationship Id="rId13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8.png"/><Relationship Id="rId12" Type="http://schemas.openxmlformats.org/officeDocument/2006/relationships/hyperlink" Target="https://www.fuer-gruender.de/wissen/unternehmen-gruenden/unternehmensformen/gesellschaftsformen/gruendungspaket-einzelunternehmer?exceltoolrechtsformtest" TargetMode="External"/><Relationship Id="rId2" Type="http://schemas.openxmlformats.org/officeDocument/2006/relationships/hyperlink" Target="https://www.fuer-gruender.de/wissen/unternehmen-gruenden/unternehmensformen/ug-gruenden/gruendungspaket?exceltoolrechtsformtest" TargetMode="External"/><Relationship Id="rId1" Type="http://schemas.openxmlformats.org/officeDocument/2006/relationships/image" Target="../media/image5.png"/><Relationship Id="rId6" Type="http://schemas.openxmlformats.org/officeDocument/2006/relationships/hyperlink" Target="https://www.fuer-gruender.de/wissen/unternehmen-gruenden/unternehmensformen/gesellschaftsformen/gruendungspaket-gmbh-ug-co-kg?exceltoolrechtsformtest" TargetMode="External"/><Relationship Id="rId11" Type="http://schemas.openxmlformats.org/officeDocument/2006/relationships/image" Target="../media/image10.png"/><Relationship Id="rId5" Type="http://schemas.openxmlformats.org/officeDocument/2006/relationships/image" Target="../media/image7.png"/><Relationship Id="rId10" Type="http://schemas.openxmlformats.org/officeDocument/2006/relationships/hyperlink" Target="https://www.fuer-gruender.de/wissen/unternehmen-gruenden/unternehmensformen/gesellschaft-buergerlichen-rechts/gruendungspaket?exceltoolrechtsformtest" TargetMode="External"/><Relationship Id="rId4" Type="http://schemas.openxmlformats.org/officeDocument/2006/relationships/hyperlink" Target="https://www.fuer-gruender.de/wissen/unternehmen-gruenden/unternehmensformen/gmbh-gruendung/gruendungspaket?exceltoolrechtsformtest" TargetMode="External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hyperlink" Target="https://www.fuer-gruender.de/wissen/unternehmen-gruenden/unternehmensformen/gesellschaftsformen/freiberufler-gruendungspaket?exceltoolrechtsformtest" TargetMode="External"/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7" Type="http://schemas.openxmlformats.org/officeDocument/2006/relationships/image" Target="../media/image15.png"/><Relationship Id="rId2" Type="http://schemas.openxmlformats.org/officeDocument/2006/relationships/hyperlink" Target="https://www.fuer-gruender.de/wissen/unternehmen-gruenden/unternehmensformen/ug-gruenden/gruendungspaket?exceltoolrechtsformtest" TargetMode="External"/><Relationship Id="rId1" Type="http://schemas.openxmlformats.org/officeDocument/2006/relationships/image" Target="../media/image13.png"/><Relationship Id="rId6" Type="http://schemas.openxmlformats.org/officeDocument/2006/relationships/hyperlink" Target="https://www.fuer-gruender.de/wissen/unternehmen-gruenden/unternehmensformen/gesellschaftsformen/gruendungspaket-gmbh-ug-co-kg?exceltoolrechtsformtest" TargetMode="External"/><Relationship Id="rId5" Type="http://schemas.openxmlformats.org/officeDocument/2006/relationships/image" Target="../media/image7.png"/><Relationship Id="rId4" Type="http://schemas.openxmlformats.org/officeDocument/2006/relationships/hyperlink" Target="https://www.fuer-gruender.de/wissen/unternehmen-gruenden/unternehmensformen/gmbh-gruendung/gruendungspaket?exceltoolrechtsformtest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hyperlink" Target="https://www.fuer-gruender.de/wissen/unternehmen-gruenden/unternehmensformen/gesellschaft-buergerlichen-rechts/gruendungspaket?exceltoolrechtsformtest" TargetMode="External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hyperlink" Target="https://www.unternehmerheld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71063</xdr:colOff>
      <xdr:row>3</xdr:row>
      <xdr:rowOff>98779</xdr:rowOff>
    </xdr:from>
    <xdr:to>
      <xdr:col>3</xdr:col>
      <xdr:colOff>0</xdr:colOff>
      <xdr:row>11</xdr:row>
      <xdr:rowOff>74086</xdr:rowOff>
    </xdr:to>
    <xdr:pic>
      <xdr:nvPicPr>
        <xdr:cNvPr id="2" name="Grafik 1" descr="https://www.fuer-gruender.de/fileadmin/_processed_/3/b/csm_businessplan_bild_07_2017_6407e5730c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13" y="860779"/>
          <a:ext cx="2830887" cy="1448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218722</xdr:colOff>
      <xdr:row>17</xdr:row>
      <xdr:rowOff>131945</xdr:rowOff>
    </xdr:from>
    <xdr:to>
      <xdr:col>2</xdr:col>
      <xdr:colOff>2398889</xdr:colOff>
      <xdr:row>19</xdr:row>
      <xdr:rowOff>56444</xdr:rowOff>
    </xdr:to>
    <xdr:sp macro="" textlink="">
      <xdr:nvSpPr>
        <xdr:cNvPr id="3" name="Rechteck: abgerundete Eck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9872" y="3484745"/>
          <a:ext cx="2180167" cy="292799"/>
        </a:xfrm>
        <a:prstGeom prst="roundRect">
          <a:avLst/>
        </a:prstGeom>
        <a:solidFill>
          <a:srgbClr val="009CDE"/>
        </a:solidFill>
        <a:ln w="31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200" b="1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>
    <xdr:from>
      <xdr:col>6</xdr:col>
      <xdr:colOff>218722</xdr:colOff>
      <xdr:row>17</xdr:row>
      <xdr:rowOff>131945</xdr:rowOff>
    </xdr:from>
    <xdr:to>
      <xdr:col>6</xdr:col>
      <xdr:colOff>2398889</xdr:colOff>
      <xdr:row>19</xdr:row>
      <xdr:rowOff>56444</xdr:rowOff>
    </xdr:to>
    <xdr:sp macro="" textlink="">
      <xdr:nvSpPr>
        <xdr:cNvPr id="4" name="Rechteck: abgerundete Ecken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87472" y="3484745"/>
          <a:ext cx="2180167" cy="292799"/>
        </a:xfrm>
        <a:prstGeom prst="roundRect">
          <a:avLst/>
        </a:prstGeom>
        <a:solidFill>
          <a:srgbClr val="009CDE"/>
        </a:solidFill>
        <a:ln w="31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200" b="1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>
    <xdr:from>
      <xdr:col>10</xdr:col>
      <xdr:colOff>218722</xdr:colOff>
      <xdr:row>17</xdr:row>
      <xdr:rowOff>131945</xdr:rowOff>
    </xdr:from>
    <xdr:to>
      <xdr:col>10</xdr:col>
      <xdr:colOff>2398889</xdr:colOff>
      <xdr:row>19</xdr:row>
      <xdr:rowOff>56444</xdr:rowOff>
    </xdr:to>
    <xdr:sp macro="" textlink="">
      <xdr:nvSpPr>
        <xdr:cNvPr id="5" name="Rechteck: abgerundete Ecken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38722" y="3484745"/>
          <a:ext cx="2180167" cy="292799"/>
        </a:xfrm>
        <a:prstGeom prst="roundRect">
          <a:avLst/>
        </a:prstGeom>
        <a:solidFill>
          <a:srgbClr val="009CDE"/>
        </a:solidFill>
        <a:ln w="31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200" b="1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10</xdr:col>
      <xdr:colOff>7937</xdr:colOff>
      <xdr:row>3</xdr:row>
      <xdr:rowOff>71439</xdr:rowOff>
    </xdr:from>
    <xdr:to>
      <xdr:col>11</xdr:col>
      <xdr:colOff>76</xdr:colOff>
      <xdr:row>11</xdr:row>
      <xdr:rowOff>1</xdr:rowOff>
    </xdr:to>
    <xdr:pic>
      <xdr:nvPicPr>
        <xdr:cNvPr id="6" name="Grafik 5" descr="https://www.fuer-gruender.de/fileadmin/_processed_/2/7/csm_Steuerberater-Buchhalter_b4dcd7f840.jp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937" y="833439"/>
          <a:ext cx="2807306" cy="1401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88900</xdr:rowOff>
    </xdr:from>
    <xdr:to>
      <xdr:col>7</xdr:col>
      <xdr:colOff>6350</xdr:colOff>
      <xdr:row>11</xdr:row>
      <xdr:rowOff>31750</xdr:rowOff>
    </xdr:to>
    <xdr:pic>
      <xdr:nvPicPr>
        <xdr:cNvPr id="7" name="Grafik 6" descr="https://www.fuer-gruender.de/fileadmin/_processed_/7/0/csm_Meine_Firma_GmbH_d23885d75a.jp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0" y="850900"/>
          <a:ext cx="2832100" cy="141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109195</xdr:colOff>
      <xdr:row>0</xdr:row>
      <xdr:rowOff>217839</xdr:rowOff>
    </xdr:from>
    <xdr:to>
      <xdr:col>15</xdr:col>
      <xdr:colOff>41461</xdr:colOff>
      <xdr:row>3</xdr:row>
      <xdr:rowOff>124176</xdr:rowOff>
    </xdr:to>
    <xdr:pic>
      <xdr:nvPicPr>
        <xdr:cNvPr id="12" name="Picture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3758" y="217839"/>
          <a:ext cx="1170516" cy="67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45357</xdr:colOff>
      <xdr:row>25</xdr:row>
      <xdr:rowOff>143329</xdr:rowOff>
    </xdr:from>
    <xdr:to>
      <xdr:col>14</xdr:col>
      <xdr:colOff>607785</xdr:colOff>
      <xdr:row>40</xdr:row>
      <xdr:rowOff>165100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108856</xdr:colOff>
      <xdr:row>39</xdr:row>
      <xdr:rowOff>99786</xdr:rowOff>
    </xdr:from>
    <xdr:to>
      <xdr:col>14</xdr:col>
      <xdr:colOff>580570</xdr:colOff>
      <xdr:row>40</xdr:row>
      <xdr:rowOff>163286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996713" y="7737929"/>
          <a:ext cx="1097643" cy="244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100">
              <a:solidFill>
                <a:schemeClr val="accent6"/>
              </a:solidFill>
              <a:latin typeface="+mj-lt"/>
            </a:rPr>
            <a:t>Eher geeignet</a:t>
          </a:r>
        </a:p>
      </xdr:txBody>
    </xdr:sp>
    <xdr:clientData/>
  </xdr:twoCellAnchor>
  <xdr:twoCellAnchor>
    <xdr:from>
      <xdr:col>1</xdr:col>
      <xdr:colOff>54428</xdr:colOff>
      <xdr:row>25</xdr:row>
      <xdr:rowOff>145143</xdr:rowOff>
    </xdr:from>
    <xdr:to>
      <xdr:col>4</xdr:col>
      <xdr:colOff>507999</xdr:colOff>
      <xdr:row>40</xdr:row>
      <xdr:rowOff>154460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47C9F1B-514B-4609-9A57-304ADF67BEAD}"/>
            </a:ext>
          </a:extLst>
        </xdr:cNvPr>
        <xdr:cNvSpPr/>
      </xdr:nvSpPr>
      <xdr:spPr>
        <a:xfrm>
          <a:off x="183144" y="5958825"/>
          <a:ext cx="4117693" cy="2776716"/>
        </a:xfrm>
        <a:prstGeom prst="rect">
          <a:avLst/>
        </a:prstGeom>
        <a:gradFill flip="none" rotWithShape="1">
          <a:gsLst>
            <a:gs pos="61000">
              <a:srgbClr val="F6F8FC">
                <a:alpha val="0"/>
              </a:srgbClr>
            </a:gs>
            <a:gs pos="0">
              <a:srgbClr val="C00000">
                <a:alpha val="30196"/>
              </a:srgb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234042</xdr:colOff>
      <xdr:row>25</xdr:row>
      <xdr:rowOff>152399</xdr:rowOff>
    </xdr:from>
    <xdr:to>
      <xdr:col>14</xdr:col>
      <xdr:colOff>605970</xdr:colOff>
      <xdr:row>40</xdr:row>
      <xdr:rowOff>154215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F217813A-5CBD-4F1E-9FEB-AD79B46D81FD}"/>
            </a:ext>
          </a:extLst>
        </xdr:cNvPr>
        <xdr:cNvSpPr/>
      </xdr:nvSpPr>
      <xdr:spPr>
        <a:xfrm rot="10800000">
          <a:off x="6992256" y="5885542"/>
          <a:ext cx="4127500" cy="2723244"/>
        </a:xfrm>
        <a:prstGeom prst="rect">
          <a:avLst/>
        </a:prstGeom>
        <a:gradFill flip="none" rotWithShape="1">
          <a:gsLst>
            <a:gs pos="95000">
              <a:srgbClr val="F6F8FC">
                <a:alpha val="0"/>
              </a:srgbClr>
            </a:gs>
            <a:gs pos="0">
              <a:srgbClr val="70AD47">
                <a:alpha val="30196"/>
              </a:srgbClr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0.91667</cdr:y>
    </cdr:from>
    <cdr:to>
      <cdr:x>0.10439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1211F8C-B38B-4ABD-B25A-6B72F21B24C7}"/>
            </a:ext>
          </a:extLst>
        </cdr:cNvPr>
        <cdr:cNvSpPr txBox="1"/>
      </cdr:nvSpPr>
      <cdr:spPr>
        <a:xfrm xmlns:a="http://schemas.openxmlformats.org/drawingml/2006/main">
          <a:off x="0" y="2514599"/>
          <a:ext cx="1143000" cy="2286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de-DE" sz="1100">
              <a:solidFill>
                <a:srgbClr val="C00000"/>
              </a:solidFill>
              <a:latin typeface="+mj-lt"/>
            </a:rPr>
            <a:t>Eher ungeeignet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3872</xdr:colOff>
      <xdr:row>3</xdr:row>
      <xdr:rowOff>114300</xdr:rowOff>
    </xdr:from>
    <xdr:to>
      <xdr:col>11</xdr:col>
      <xdr:colOff>60677</xdr:colOff>
      <xdr:row>40</xdr:row>
      <xdr:rowOff>12700</xdr:rowOff>
    </xdr:to>
    <xdr:pic>
      <xdr:nvPicPr>
        <xdr:cNvPr id="2" name="Grafik 1" descr="https://www.fuer-gruender.de/fileadmin/user_upload/Rechtsformen-Ueberblick-Faktoren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2" y="1460500"/>
          <a:ext cx="7381177" cy="671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46</xdr:row>
      <xdr:rowOff>1904</xdr:rowOff>
    </xdr:from>
    <xdr:to>
      <xdr:col>3</xdr:col>
      <xdr:colOff>447150</xdr:colOff>
      <xdr:row>50</xdr:row>
      <xdr:rowOff>168479</xdr:rowOff>
    </xdr:to>
    <xdr:pic>
      <xdr:nvPicPr>
        <xdr:cNvPr id="4" name="Grafik 3" descr="https://www.fuer-gruender.de/fileadmin/user_upload/UG-Paket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983979"/>
          <a:ext cx="1152000" cy="89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61170</xdr:colOff>
      <xdr:row>46</xdr:row>
      <xdr:rowOff>9526</xdr:rowOff>
    </xdr:from>
    <xdr:to>
      <xdr:col>5</xdr:col>
      <xdr:colOff>468689</xdr:colOff>
      <xdr:row>50</xdr:row>
      <xdr:rowOff>176101</xdr:rowOff>
    </xdr:to>
    <xdr:pic>
      <xdr:nvPicPr>
        <xdr:cNvPr id="5" name="Grafik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04320" y="8991601"/>
          <a:ext cx="1150469" cy="890475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</xdr:colOff>
      <xdr:row>46</xdr:row>
      <xdr:rowOff>20955</xdr:rowOff>
    </xdr:from>
    <xdr:to>
      <xdr:col>7</xdr:col>
      <xdr:colOff>453240</xdr:colOff>
      <xdr:row>51</xdr:row>
      <xdr:rowOff>6555</xdr:rowOff>
    </xdr:to>
    <xdr:pic>
      <xdr:nvPicPr>
        <xdr:cNvPr id="6" name="Grafik 5" descr="Icon-Gründungspaket GmbH &amp; Co. K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395" y="9003030"/>
          <a:ext cx="1150470" cy="89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55</xdr:row>
      <xdr:rowOff>66675</xdr:rowOff>
    </xdr:from>
    <xdr:to>
      <xdr:col>3</xdr:col>
      <xdr:colOff>471569</xdr:colOff>
      <xdr:row>60</xdr:row>
      <xdr:rowOff>61800</xdr:rowOff>
    </xdr:to>
    <xdr:pic>
      <xdr:nvPicPr>
        <xdr:cNvPr id="7" name="Grafik 6" descr="https://www.fuer-gruender.de/fileadmin/user_upload/Freiberufler-Paket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0677525"/>
          <a:ext cx="1176419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55</xdr:row>
      <xdr:rowOff>66675</xdr:rowOff>
    </xdr:from>
    <xdr:to>
      <xdr:col>5</xdr:col>
      <xdr:colOff>475725</xdr:colOff>
      <xdr:row>60</xdr:row>
      <xdr:rowOff>40770</xdr:rowOff>
    </xdr:to>
    <xdr:pic>
      <xdr:nvPicPr>
        <xdr:cNvPr id="8" name="Grafik 7" descr="https://www.fuer-gruender.de/fileadmin/user_upload/gbr-paket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0677525"/>
          <a:ext cx="1152000" cy="878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55</xdr:row>
      <xdr:rowOff>66675</xdr:rowOff>
    </xdr:from>
    <xdr:to>
      <xdr:col>7</xdr:col>
      <xdr:colOff>475725</xdr:colOff>
      <xdr:row>60</xdr:row>
      <xdr:rowOff>25800</xdr:rowOff>
    </xdr:to>
    <xdr:pic>
      <xdr:nvPicPr>
        <xdr:cNvPr id="9" name="Picture 4" descr="https://www.fuer-gruender.de/fileadmin/user_upload/Einzelunternehmer-Paket.pn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0677525"/>
          <a:ext cx="1152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23809</xdr:colOff>
      <xdr:row>3</xdr:row>
      <xdr:rowOff>71429</xdr:rowOff>
    </xdr:from>
    <xdr:to>
      <xdr:col>11</xdr:col>
      <xdr:colOff>24087</xdr:colOff>
      <xdr:row>108</xdr:row>
      <xdr:rowOff>152392</xdr:rowOff>
    </xdr:to>
    <xdr:pic>
      <xdr:nvPicPr>
        <xdr:cNvPr id="4" name="Grafik 3" descr="https://www.fuer-gruender.de/fileadmin/user_upload/Freiberufler-oder-Einzelunternehmer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7" y="1238242"/>
          <a:ext cx="6794778" cy="1925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323851</xdr:colOff>
      <xdr:row>114</xdr:row>
      <xdr:rowOff>38100</xdr:rowOff>
    </xdr:from>
    <xdr:to>
      <xdr:col>4</xdr:col>
      <xdr:colOff>63900</xdr:colOff>
      <xdr:row>119</xdr:row>
      <xdr:rowOff>33225</xdr:rowOff>
    </xdr:to>
    <xdr:pic>
      <xdr:nvPicPr>
        <xdr:cNvPr id="5" name="Grafik 4" descr="https://www.fuer-gruender.de/fileadmin/user_upload/Freiberufler-Paket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21859875"/>
          <a:ext cx="1176419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4</xdr:row>
      <xdr:rowOff>72813</xdr:rowOff>
    </xdr:from>
    <xdr:to>
      <xdr:col>10</xdr:col>
      <xdr:colOff>793750</xdr:colOff>
      <xdr:row>40</xdr:row>
      <xdr:rowOff>107662</xdr:rowOff>
    </xdr:to>
    <xdr:pic>
      <xdr:nvPicPr>
        <xdr:cNvPr id="2" name="Grafik 1" descr="https://www.fuer-gruender.de/fileadmin/user_upload/Kapitalgesellschaften_Vergleich_Rechtsformen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3" y="1586230"/>
          <a:ext cx="6963834" cy="6511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45</xdr:row>
      <xdr:rowOff>30479</xdr:rowOff>
    </xdr:from>
    <xdr:to>
      <xdr:col>3</xdr:col>
      <xdr:colOff>387084</xdr:colOff>
      <xdr:row>50</xdr:row>
      <xdr:rowOff>16078</xdr:rowOff>
    </xdr:to>
    <xdr:pic>
      <xdr:nvPicPr>
        <xdr:cNvPr id="4" name="Grafik 3" descr="https://www.fuer-gruender.de/fileadmin/user_upload/UG-Paket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083039"/>
          <a:ext cx="1179564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51645</xdr:colOff>
      <xdr:row>45</xdr:row>
      <xdr:rowOff>38101</xdr:rowOff>
    </xdr:from>
    <xdr:to>
      <xdr:col>5</xdr:col>
      <xdr:colOff>459164</xdr:colOff>
      <xdr:row>50</xdr:row>
      <xdr:rowOff>23700</xdr:rowOff>
    </xdr:to>
    <xdr:pic>
      <xdr:nvPicPr>
        <xdr:cNvPr id="5" name="Grafik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40465" y="9090661"/>
          <a:ext cx="1199999" cy="900000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</xdr:colOff>
      <xdr:row>45</xdr:row>
      <xdr:rowOff>30480</xdr:rowOff>
    </xdr:from>
    <xdr:to>
      <xdr:col>8</xdr:col>
      <xdr:colOff>453241</xdr:colOff>
      <xdr:row>50</xdr:row>
      <xdr:rowOff>16079</xdr:rowOff>
    </xdr:to>
    <xdr:pic>
      <xdr:nvPicPr>
        <xdr:cNvPr id="6" name="Grafik 5" descr="Icon-Gründungspaket GmbH &amp; Co. K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9083040"/>
          <a:ext cx="12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73026</xdr:colOff>
      <xdr:row>3</xdr:row>
      <xdr:rowOff>199676</xdr:rowOff>
    </xdr:from>
    <xdr:to>
      <xdr:col>8</xdr:col>
      <xdr:colOff>396875</xdr:colOff>
      <xdr:row>26</xdr:row>
      <xdr:rowOff>7695</xdr:rowOff>
    </xdr:to>
    <xdr:pic>
      <xdr:nvPicPr>
        <xdr:cNvPr id="2" name="Grafik 1" descr="https://www.fuer-gruender.de/fileadmin/user_upload/Rechtsformen_Personengesellschaften_FGde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82" y="1039287"/>
          <a:ext cx="5199237" cy="413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278694</xdr:colOff>
      <xdr:row>30</xdr:row>
      <xdr:rowOff>171450</xdr:rowOff>
    </xdr:from>
    <xdr:to>
      <xdr:col>3</xdr:col>
      <xdr:colOff>758118</xdr:colOff>
      <xdr:row>37</xdr:row>
      <xdr:rowOff>48048</xdr:rowOff>
    </xdr:to>
    <xdr:pic>
      <xdr:nvPicPr>
        <xdr:cNvPr id="4" name="Grafik 3" descr="https://www.fuer-gruender.de/fileadmin/user_upload/gbr-paket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6175728"/>
          <a:ext cx="1544812" cy="1160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225778</xdr:colOff>
      <xdr:row>6</xdr:row>
      <xdr:rowOff>105840</xdr:rowOff>
    </xdr:from>
    <xdr:to>
      <xdr:col>11</xdr:col>
      <xdr:colOff>500945</xdr:colOff>
      <xdr:row>41</xdr:row>
      <xdr:rowOff>49396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67" t="15939" r="28459" b="6963"/>
        <a:stretch/>
      </xdr:blipFill>
      <xdr:spPr>
        <a:xfrm>
          <a:off x="225778" y="1418173"/>
          <a:ext cx="9122834" cy="6364112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er-gruender.de/wissen/unternehmen-gruenden/unternehmensformen/gesellschaftsformen/gruendungspaket-gmbh-ug-co-kg?exceltoolrechtsformtest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www.fuer-gruender.de/wissen/unternehmen-gruenden/unternehmensformen/ug-gruenden/gruendungspaket?exceltoolrechtsformtest" TargetMode="External"/><Relationship Id="rId1" Type="http://schemas.openxmlformats.org/officeDocument/2006/relationships/hyperlink" Target="https://www.fuer-gruender.de/wissen/unternehmen-gruenden/unternehmensformen/gmbh-gruendung/gruendungspaket?exceltoolrechtsformtest" TargetMode="External"/><Relationship Id="rId6" Type="http://schemas.openxmlformats.org/officeDocument/2006/relationships/hyperlink" Target="https://www.fuer-gruender.de/wissen/unternehmen-gruenden/unternehmensformen/gesellschaftsformen/gruendungspaket-einzelunternehmer?exceltoolrechtsformtest" TargetMode="External"/><Relationship Id="rId5" Type="http://schemas.openxmlformats.org/officeDocument/2006/relationships/hyperlink" Target="https://www.fuer-gruender.de/wissen/unternehmen-gruenden/unternehmensformen/gesellschaft-buergerlichen-rechts/gruendungspaket?exceltoolrechtsformtest" TargetMode="External"/><Relationship Id="rId4" Type="http://schemas.openxmlformats.org/officeDocument/2006/relationships/hyperlink" Target="https://www.fuer-gruender.de/wissen/unternehmen-gruenden/unternehmensformen/gesellschaftsformen/freiberufler-gruendungspaket?exceltoolrechtsformtes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fuer-gruender.de/wissen/unternehmen-gruenden/unternehmensformen/gesellschaftsformen/freiberufler-gruendungspaket?exceltoolrechtsformtes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er-gruender.de/wissen/unternehmen-gruenden/unternehmensformen/gesellschaftsformen/gruendungspaket-gmbh-ug-co-kg?exceltoolrechtsformtest" TargetMode="External"/><Relationship Id="rId2" Type="http://schemas.openxmlformats.org/officeDocument/2006/relationships/hyperlink" Target="https://www.fuer-gruender.de/wissen/unternehmen-gruenden/unternehmensformen/ug-gruenden/gruendungspaket?exceltoolrechtsformtest" TargetMode="External"/><Relationship Id="rId1" Type="http://schemas.openxmlformats.org/officeDocument/2006/relationships/hyperlink" Target="https://www.fuer-gruender.de/wissen/unternehmen-gruenden/unternehmensformen/gmbh-gruendung/gruendungspaket?exceltoolrechtsformtest" TargetMode="External"/><Relationship Id="rId4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fuer-gruender.de/wissen/unternehmen-gruenden/unternehmensformen/gesellschaft-buergerlichen-rechts/gruendungspaket?exceltoolrechtsformtes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CDE"/>
  </sheetPr>
  <dimension ref="A1:AL113"/>
  <sheetViews>
    <sheetView tabSelected="1" zoomScale="90" zoomScaleNormal="90" workbookViewId="0">
      <selection activeCell="C11" sqref="C11"/>
    </sheetView>
  </sheetViews>
  <sheetFormatPr baseColWidth="10" defaultColWidth="10.90625" defaultRowHeight="14.5" x14ac:dyDescent="0.35"/>
  <cols>
    <col min="1" max="1" width="3.36328125" style="41" customWidth="1"/>
    <col min="2" max="2" width="1.08984375" style="44" customWidth="1"/>
    <col min="3" max="3" width="40.453125" style="44" bestFit="1" customWidth="1"/>
    <col min="4" max="4" width="1.08984375" style="44" customWidth="1"/>
    <col min="5" max="5" width="9.81640625" style="41" customWidth="1"/>
    <col min="6" max="6" width="1.08984375" style="44" customWidth="1"/>
    <col min="7" max="7" width="40.453125" style="44" bestFit="1" customWidth="1"/>
    <col min="8" max="8" width="1.08984375" style="44" customWidth="1"/>
    <col min="9" max="9" width="9.6328125" style="41" customWidth="1"/>
    <col min="10" max="10" width="1.08984375" style="44" customWidth="1"/>
    <col min="11" max="11" width="40.453125" style="44" bestFit="1" customWidth="1"/>
    <col min="12" max="12" width="1.08984375" style="44" customWidth="1"/>
    <col min="13" max="38" width="10.90625" style="41"/>
    <col min="39" max="16384" width="10.90625" style="44"/>
  </cols>
  <sheetData>
    <row r="1" spans="1:38" s="41" customFormat="1" ht="31" x14ac:dyDescent="0.7">
      <c r="A1" s="40" t="s">
        <v>57</v>
      </c>
    </row>
    <row r="2" spans="1:38" s="41" customFormat="1" x14ac:dyDescent="0.35">
      <c r="G2" s="42"/>
    </row>
    <row r="3" spans="1:38" s="41" customFormat="1" x14ac:dyDescent="0.35"/>
    <row r="4" spans="1:38" x14ac:dyDescent="0.35">
      <c r="B4" s="43"/>
      <c r="C4" s="43"/>
      <c r="D4" s="43"/>
      <c r="F4" s="43"/>
      <c r="G4" s="43"/>
      <c r="H4" s="43"/>
      <c r="J4" s="43"/>
      <c r="K4" s="43"/>
      <c r="L4" s="43"/>
    </row>
    <row r="5" spans="1:38" x14ac:dyDescent="0.35">
      <c r="B5" s="43"/>
      <c r="C5" s="43"/>
      <c r="D5" s="43"/>
      <c r="F5" s="43"/>
      <c r="G5" s="43"/>
      <c r="H5" s="43"/>
      <c r="J5" s="43"/>
      <c r="K5" s="43"/>
      <c r="L5" s="43"/>
    </row>
    <row r="6" spans="1:38" x14ac:dyDescent="0.35">
      <c r="B6" s="43"/>
      <c r="C6" s="43"/>
      <c r="D6" s="43"/>
      <c r="F6" s="43"/>
      <c r="G6" s="43"/>
      <c r="H6" s="43"/>
      <c r="J6" s="43"/>
      <c r="K6" s="43"/>
      <c r="L6" s="43"/>
      <c r="N6" s="42"/>
    </row>
    <row r="7" spans="1:38" x14ac:dyDescent="0.35">
      <c r="B7" s="43"/>
      <c r="C7" s="43"/>
      <c r="D7" s="43"/>
      <c r="F7" s="43"/>
      <c r="G7" s="43"/>
      <c r="H7" s="43"/>
      <c r="J7" s="43"/>
      <c r="K7" s="43"/>
      <c r="L7" s="43"/>
    </row>
    <row r="8" spans="1:38" x14ac:dyDescent="0.35">
      <c r="B8" s="43"/>
      <c r="C8" s="43"/>
      <c r="D8" s="43"/>
      <c r="F8" s="43"/>
      <c r="G8" s="43"/>
      <c r="H8" s="43"/>
      <c r="J8" s="43"/>
      <c r="K8" s="43"/>
      <c r="L8" s="43"/>
      <c r="O8" s="42"/>
    </row>
    <row r="9" spans="1:38" x14ac:dyDescent="0.35">
      <c r="B9" s="43"/>
      <c r="C9" s="43"/>
      <c r="D9" s="43"/>
      <c r="F9" s="43"/>
      <c r="G9" s="43"/>
      <c r="H9" s="43"/>
      <c r="J9" s="43"/>
      <c r="K9" s="43"/>
      <c r="L9" s="43"/>
    </row>
    <row r="10" spans="1:38" x14ac:dyDescent="0.35">
      <c r="B10" s="43"/>
      <c r="C10" s="43"/>
      <c r="D10" s="43"/>
      <c r="F10" s="43"/>
      <c r="G10" s="43"/>
      <c r="H10" s="43"/>
      <c r="J10" s="43"/>
      <c r="K10" s="43"/>
      <c r="L10" s="43"/>
    </row>
    <row r="11" spans="1:38" x14ac:dyDescent="0.35">
      <c r="B11" s="43"/>
      <c r="C11" s="43"/>
      <c r="D11" s="43"/>
      <c r="F11" s="43"/>
      <c r="G11" s="43"/>
      <c r="H11" s="43"/>
      <c r="J11" s="43"/>
      <c r="K11" s="43"/>
      <c r="L11" s="43"/>
    </row>
    <row r="12" spans="1:38" x14ac:dyDescent="0.35">
      <c r="B12" s="43"/>
      <c r="C12" s="43"/>
      <c r="D12" s="43"/>
      <c r="F12" s="43"/>
      <c r="G12" s="43"/>
      <c r="H12" s="43"/>
      <c r="J12" s="43"/>
      <c r="K12" s="43"/>
      <c r="L12" s="43"/>
    </row>
    <row r="13" spans="1:38" s="48" customFormat="1" ht="15.5" x14ac:dyDescent="0.35">
      <c r="A13" s="45"/>
      <c r="B13" s="46"/>
      <c r="C13" s="47" t="s">
        <v>58</v>
      </c>
      <c r="D13" s="46"/>
      <c r="E13" s="45"/>
      <c r="F13" s="46"/>
      <c r="G13" s="47" t="s">
        <v>59</v>
      </c>
      <c r="H13" s="46"/>
      <c r="I13" s="45"/>
      <c r="J13" s="46"/>
      <c r="K13" s="47" t="s">
        <v>60</v>
      </c>
      <c r="L13" s="46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x14ac:dyDescent="0.35">
      <c r="B14" s="43"/>
      <c r="C14" s="43" t="s">
        <v>61</v>
      </c>
      <c r="D14" s="43"/>
      <c r="F14" s="43"/>
      <c r="G14" s="43" t="s">
        <v>62</v>
      </c>
      <c r="H14" s="43"/>
      <c r="J14" s="43"/>
      <c r="K14" s="43" t="s">
        <v>63</v>
      </c>
      <c r="L14" s="43"/>
    </row>
    <row r="15" spans="1:38" x14ac:dyDescent="0.35">
      <c r="B15" s="43"/>
      <c r="C15" s="43" t="s">
        <v>64</v>
      </c>
      <c r="D15" s="43"/>
      <c r="F15" s="43"/>
      <c r="G15" s="43" t="s">
        <v>65</v>
      </c>
      <c r="H15" s="43"/>
      <c r="J15" s="43"/>
      <c r="K15" s="43" t="s">
        <v>66</v>
      </c>
      <c r="L15" s="43"/>
    </row>
    <row r="16" spans="1:38" x14ac:dyDescent="0.35">
      <c r="B16" s="43"/>
      <c r="C16" s="43" t="s">
        <v>67</v>
      </c>
      <c r="D16" s="43"/>
      <c r="F16" s="43"/>
      <c r="G16" s="43" t="s">
        <v>68</v>
      </c>
      <c r="H16" s="43"/>
      <c r="J16" s="43"/>
      <c r="K16" s="43" t="s">
        <v>69</v>
      </c>
      <c r="L16" s="43"/>
    </row>
    <row r="17" spans="2:12" x14ac:dyDescent="0.35">
      <c r="B17" s="43"/>
      <c r="C17" s="43" t="s">
        <v>70</v>
      </c>
      <c r="D17" s="43"/>
      <c r="F17" s="43"/>
      <c r="G17" s="43" t="s">
        <v>71</v>
      </c>
      <c r="H17" s="43"/>
      <c r="J17" s="43"/>
      <c r="K17" s="43" t="s">
        <v>72</v>
      </c>
      <c r="L17" s="43"/>
    </row>
    <row r="18" spans="2:12" x14ac:dyDescent="0.35">
      <c r="B18" s="43"/>
      <c r="C18" s="43"/>
      <c r="D18" s="43"/>
      <c r="F18" s="43"/>
      <c r="G18" s="43"/>
      <c r="H18" s="43"/>
      <c r="J18" s="43"/>
      <c r="K18" s="43"/>
      <c r="L18" s="43"/>
    </row>
    <row r="19" spans="2:12" x14ac:dyDescent="0.35">
      <c r="B19" s="43"/>
      <c r="C19" s="43"/>
      <c r="D19" s="43"/>
      <c r="F19" s="43"/>
      <c r="G19" s="43"/>
      <c r="H19" s="43"/>
      <c r="J19" s="43"/>
      <c r="K19" s="43"/>
      <c r="L19" s="43"/>
    </row>
    <row r="20" spans="2:12" x14ac:dyDescent="0.35">
      <c r="B20" s="43"/>
      <c r="C20" s="43"/>
      <c r="D20" s="43"/>
      <c r="F20" s="43"/>
      <c r="G20" s="43"/>
      <c r="H20" s="43"/>
      <c r="J20" s="43"/>
      <c r="K20" s="43"/>
      <c r="L20" s="43"/>
    </row>
    <row r="21" spans="2:12" x14ac:dyDescent="0.35">
      <c r="B21" s="43"/>
      <c r="C21" s="43"/>
      <c r="D21" s="43"/>
      <c r="F21" s="43"/>
      <c r="G21" s="43"/>
      <c r="H21" s="43"/>
      <c r="J21" s="43"/>
      <c r="K21" s="43"/>
      <c r="L21" s="43"/>
    </row>
    <row r="22" spans="2:12" s="41" customFormat="1" ht="9.5" customHeight="1" x14ac:dyDescent="0.35"/>
    <row r="23" spans="2:12" s="41" customFormat="1" ht="15.5" x14ac:dyDescent="0.35">
      <c r="B23" s="49" t="s">
        <v>73</v>
      </c>
      <c r="C23" s="9"/>
    </row>
    <row r="24" spans="2:12" s="41" customFormat="1" x14ac:dyDescent="0.35"/>
    <row r="25" spans="2:12" s="41" customFormat="1" x14ac:dyDescent="0.35"/>
    <row r="26" spans="2:12" s="41" customFormat="1" x14ac:dyDescent="0.35"/>
    <row r="27" spans="2:12" s="41" customFormat="1" x14ac:dyDescent="0.35"/>
    <row r="28" spans="2:12" s="41" customFormat="1" x14ac:dyDescent="0.35"/>
    <row r="29" spans="2:12" s="41" customFormat="1" x14ac:dyDescent="0.35">
      <c r="C29"/>
    </row>
    <row r="30" spans="2:12" s="41" customFormat="1" x14ac:dyDescent="0.35"/>
    <row r="31" spans="2:12" s="41" customFormat="1" x14ac:dyDescent="0.35"/>
    <row r="32" spans="2:12" s="41" customFormat="1" x14ac:dyDescent="0.35"/>
    <row r="33" spans="10:13" s="41" customFormat="1" x14ac:dyDescent="0.35"/>
    <row r="34" spans="10:13" s="41" customFormat="1" x14ac:dyDescent="0.35"/>
    <row r="35" spans="10:13" s="41" customFormat="1" x14ac:dyDescent="0.35"/>
    <row r="36" spans="10:13" s="41" customFormat="1" x14ac:dyDescent="0.35"/>
    <row r="37" spans="10:13" s="41" customFormat="1" x14ac:dyDescent="0.35"/>
    <row r="38" spans="10:13" s="41" customFormat="1" x14ac:dyDescent="0.35">
      <c r="J38"/>
      <c r="K38"/>
    </row>
    <row r="39" spans="10:13" s="41" customFormat="1" x14ac:dyDescent="0.35">
      <c r="M39"/>
    </row>
    <row r="40" spans="10:13" s="41" customFormat="1" x14ac:dyDescent="0.35"/>
    <row r="41" spans="10:13" s="41" customFormat="1" x14ac:dyDescent="0.35"/>
    <row r="42" spans="10:13" s="41" customFormat="1" x14ac:dyDescent="0.35"/>
    <row r="43" spans="10:13" s="41" customFormat="1" x14ac:dyDescent="0.35"/>
    <row r="44" spans="10:13" s="41" customFormat="1" x14ac:dyDescent="0.35"/>
    <row r="45" spans="10:13" s="41" customFormat="1" x14ac:dyDescent="0.35"/>
    <row r="46" spans="10:13" s="41" customFormat="1" x14ac:dyDescent="0.35"/>
    <row r="47" spans="10:13" s="41" customFormat="1" x14ac:dyDescent="0.35"/>
    <row r="48" spans="10:13" s="41" customFormat="1" x14ac:dyDescent="0.35"/>
    <row r="49" s="41" customFormat="1" x14ac:dyDescent="0.35"/>
    <row r="50" s="41" customFormat="1" x14ac:dyDescent="0.35"/>
    <row r="51" s="41" customFormat="1" x14ac:dyDescent="0.35"/>
    <row r="52" s="41" customFormat="1" x14ac:dyDescent="0.35"/>
    <row r="53" s="41" customFormat="1" x14ac:dyDescent="0.35"/>
    <row r="54" s="41" customFormat="1" x14ac:dyDescent="0.35"/>
    <row r="55" s="41" customFormat="1" x14ac:dyDescent="0.35"/>
    <row r="56" s="41" customFormat="1" x14ac:dyDescent="0.35"/>
    <row r="57" s="41" customFormat="1" x14ac:dyDescent="0.35"/>
    <row r="58" s="41" customFormat="1" x14ac:dyDescent="0.35"/>
    <row r="59" s="41" customFormat="1" x14ac:dyDescent="0.35"/>
    <row r="60" s="41" customFormat="1" x14ac:dyDescent="0.35"/>
    <row r="61" s="41" customFormat="1" x14ac:dyDescent="0.35"/>
    <row r="62" s="41" customFormat="1" x14ac:dyDescent="0.35"/>
    <row r="63" s="41" customFormat="1" x14ac:dyDescent="0.35"/>
    <row r="64" s="41" customFormat="1" x14ac:dyDescent="0.35"/>
    <row r="65" s="41" customFormat="1" x14ac:dyDescent="0.35"/>
    <row r="66" s="41" customFormat="1" x14ac:dyDescent="0.35"/>
    <row r="67" s="41" customFormat="1" x14ac:dyDescent="0.35"/>
    <row r="68" s="41" customFormat="1" x14ac:dyDescent="0.35"/>
    <row r="69" s="41" customFormat="1" x14ac:dyDescent="0.35"/>
    <row r="70" s="41" customFormat="1" x14ac:dyDescent="0.35"/>
    <row r="71" s="41" customFormat="1" x14ac:dyDescent="0.35"/>
    <row r="72" s="41" customFormat="1" x14ac:dyDescent="0.35"/>
    <row r="73" s="41" customFormat="1" x14ac:dyDescent="0.35"/>
    <row r="74" s="41" customFormat="1" x14ac:dyDescent="0.35"/>
    <row r="75" s="41" customFormat="1" x14ac:dyDescent="0.35"/>
    <row r="76" s="41" customFormat="1" x14ac:dyDescent="0.35"/>
    <row r="77" s="41" customFormat="1" x14ac:dyDescent="0.35"/>
    <row r="78" s="41" customFormat="1" x14ac:dyDescent="0.35"/>
    <row r="79" s="41" customFormat="1" x14ac:dyDescent="0.35"/>
    <row r="80" s="41" customFormat="1" x14ac:dyDescent="0.35"/>
    <row r="81" s="41" customFormat="1" x14ac:dyDescent="0.35"/>
    <row r="82" s="41" customFormat="1" x14ac:dyDescent="0.35"/>
    <row r="83" s="41" customFormat="1" x14ac:dyDescent="0.35"/>
    <row r="84" s="41" customFormat="1" x14ac:dyDescent="0.35"/>
    <row r="85" s="41" customFormat="1" x14ac:dyDescent="0.35"/>
    <row r="86" s="41" customFormat="1" x14ac:dyDescent="0.35"/>
    <row r="87" s="41" customFormat="1" x14ac:dyDescent="0.35"/>
    <row r="88" s="41" customFormat="1" x14ac:dyDescent="0.35"/>
    <row r="89" s="41" customFormat="1" x14ac:dyDescent="0.35"/>
    <row r="90" s="41" customFormat="1" x14ac:dyDescent="0.35"/>
    <row r="91" s="41" customFormat="1" x14ac:dyDescent="0.35"/>
    <row r="92" s="41" customFormat="1" x14ac:dyDescent="0.35"/>
    <row r="93" s="41" customFormat="1" x14ac:dyDescent="0.35"/>
    <row r="94" s="41" customFormat="1" x14ac:dyDescent="0.35"/>
    <row r="95" s="41" customFormat="1" x14ac:dyDescent="0.35"/>
    <row r="96" s="41" customFormat="1" x14ac:dyDescent="0.35"/>
    <row r="97" s="41" customFormat="1" x14ac:dyDescent="0.35"/>
    <row r="98" s="41" customFormat="1" x14ac:dyDescent="0.35"/>
    <row r="99" s="41" customFormat="1" x14ac:dyDescent="0.35"/>
    <row r="100" s="41" customFormat="1" x14ac:dyDescent="0.35"/>
    <row r="101" s="41" customFormat="1" x14ac:dyDescent="0.35"/>
    <row r="102" s="41" customFormat="1" x14ac:dyDescent="0.35"/>
    <row r="103" s="41" customFormat="1" x14ac:dyDescent="0.35"/>
    <row r="104" s="41" customFormat="1" x14ac:dyDescent="0.35"/>
    <row r="105" s="41" customFormat="1" x14ac:dyDescent="0.35"/>
    <row r="106" s="41" customFormat="1" x14ac:dyDescent="0.35"/>
    <row r="107" s="41" customFormat="1" x14ac:dyDescent="0.35"/>
    <row r="108" s="41" customFormat="1" x14ac:dyDescent="0.35"/>
    <row r="109" s="41" customFormat="1" x14ac:dyDescent="0.35"/>
    <row r="110" s="41" customFormat="1" x14ac:dyDescent="0.35"/>
    <row r="111" s="41" customFormat="1" x14ac:dyDescent="0.35"/>
    <row r="112" s="41" customFormat="1" x14ac:dyDescent="0.35"/>
    <row r="113" s="41" customFormat="1" x14ac:dyDescent="0.35"/>
  </sheetData>
  <hyperlinks>
    <hyperlink ref="B23:C23" location="Rechtsformtest!A1" display="&gt;&gt; Hier geht es weiter mit dem Tool" xr:uid="{00000000-0004-0000-0000-000000000000}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AA61"/>
  <sheetViews>
    <sheetView zoomScale="90" zoomScaleNormal="90" workbookViewId="0">
      <selection activeCell="E9" sqref="E9"/>
    </sheetView>
  </sheetViews>
  <sheetFormatPr baseColWidth="10" defaultColWidth="10.90625" defaultRowHeight="14.5" x14ac:dyDescent="0.35"/>
  <cols>
    <col min="1" max="1" width="1.81640625" style="2" customWidth="1"/>
    <col min="2" max="2" width="16.08984375" style="2" customWidth="1"/>
    <col min="3" max="3" width="20.453125" style="2" customWidth="1"/>
    <col min="4" max="4" width="15.90625" style="2" customWidth="1"/>
    <col min="5" max="5" width="17.54296875" style="2" customWidth="1"/>
    <col min="6" max="6" width="12.81640625" style="2" bestFit="1" customWidth="1"/>
    <col min="7" max="7" width="3" style="2" customWidth="1"/>
    <col min="8" max="15" width="8.90625" style="2" customWidth="1"/>
    <col min="16" max="16" width="10.90625" style="2"/>
    <col min="17" max="17" width="8" style="2" customWidth="1"/>
    <col min="18" max="18" width="17.08984375" style="2" hidden="1" customWidth="1"/>
    <col min="19" max="20" width="10.90625" style="2" hidden="1" customWidth="1"/>
    <col min="21" max="21" width="6.90625" style="2" hidden="1" customWidth="1"/>
    <col min="22" max="22" width="14.81640625" style="2" hidden="1" customWidth="1"/>
    <col min="23" max="24" width="10.90625" style="2" hidden="1" customWidth="1"/>
    <col min="25" max="27" width="10.90625" style="2" customWidth="1"/>
    <col min="28" max="16384" width="10.90625" style="2"/>
  </cols>
  <sheetData>
    <row r="1" spans="1:27" ht="31" x14ac:dyDescent="0.7">
      <c r="A1" s="40" t="s">
        <v>2</v>
      </c>
      <c r="C1" s="1"/>
      <c r="D1" s="1"/>
      <c r="E1" s="1"/>
      <c r="F1" s="1"/>
      <c r="G1" s="1"/>
    </row>
    <row r="3" spans="1:27" x14ac:dyDescent="0.35">
      <c r="A3" s="4" t="s">
        <v>50</v>
      </c>
    </row>
    <row r="4" spans="1:27" x14ac:dyDescent="0.35">
      <c r="A4" s="4" t="s">
        <v>51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R4" s="9"/>
    </row>
    <row r="5" spans="1:27" x14ac:dyDescent="0.35">
      <c r="A5" s="4" t="s">
        <v>52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7" x14ac:dyDescent="0.35">
      <c r="A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7" ht="96" customHeight="1" x14ac:dyDescent="0.35">
      <c r="A7" s="16" t="s">
        <v>27</v>
      </c>
      <c r="B7" s="16"/>
      <c r="C7" s="17"/>
      <c r="D7" s="17"/>
      <c r="E7" s="16" t="s">
        <v>26</v>
      </c>
      <c r="F7" s="17"/>
      <c r="G7" s="7"/>
      <c r="H7" s="25" t="s">
        <v>5</v>
      </c>
      <c r="I7" s="23" t="s">
        <v>53</v>
      </c>
      <c r="J7" s="24" t="s">
        <v>11</v>
      </c>
      <c r="K7" s="26" t="s">
        <v>6</v>
      </c>
      <c r="L7" s="25" t="s">
        <v>9</v>
      </c>
      <c r="M7" s="26" t="s">
        <v>10</v>
      </c>
      <c r="N7" s="25" t="s">
        <v>7</v>
      </c>
      <c r="O7" s="12" t="s">
        <v>8</v>
      </c>
      <c r="R7" s="65" t="s">
        <v>43</v>
      </c>
      <c r="S7" s="65"/>
      <c r="T7" s="65"/>
      <c r="U7" s="65"/>
      <c r="V7" s="65"/>
      <c r="W7" s="65"/>
      <c r="X7" s="65"/>
    </row>
    <row r="8" spans="1:27" ht="11" customHeight="1" x14ac:dyDescent="0.35">
      <c r="B8" s="6"/>
      <c r="C8" s="7"/>
      <c r="D8" s="7"/>
      <c r="E8" s="7"/>
      <c r="F8" s="7"/>
      <c r="G8" s="7"/>
      <c r="H8" s="11"/>
      <c r="I8" s="13"/>
      <c r="J8" s="15"/>
      <c r="K8" s="13"/>
      <c r="L8" s="15"/>
      <c r="M8" s="15"/>
      <c r="N8" s="13"/>
      <c r="O8" s="14"/>
    </row>
    <row r="9" spans="1:27" x14ac:dyDescent="0.35">
      <c r="A9" s="2">
        <v>1</v>
      </c>
      <c r="B9" s="2" t="s">
        <v>13</v>
      </c>
      <c r="E9" s="8" t="s">
        <v>14</v>
      </c>
      <c r="H9" s="20">
        <f>VLOOKUP($E$9,$R$10:$U$12,3,FALSE)</f>
        <v>0</v>
      </c>
      <c r="I9" s="20">
        <f>VLOOKUP($E$9,$R$10:$U$12,3,FALSE)</f>
        <v>0</v>
      </c>
      <c r="J9" s="20">
        <f>VLOOKUP($E$9,$R$10:$U$12,3,FALSE)</f>
        <v>0</v>
      </c>
      <c r="K9" s="20">
        <f>VLOOKUP($E$9,$R$10:$U$12,4,FALSE)</f>
        <v>0</v>
      </c>
      <c r="L9" s="20">
        <f>VLOOKUP($E$9,$R$10:$U$12,4,FALSE)</f>
        <v>0</v>
      </c>
      <c r="M9" s="20">
        <f>VLOOKUP($E$9,$R$10:$U$12,4,FALSE)</f>
        <v>0</v>
      </c>
      <c r="N9" s="20">
        <f>VLOOKUP($E$9,$R$10:$U$12,2,FALSE)</f>
        <v>0</v>
      </c>
      <c r="O9" s="21">
        <f>VLOOKUP($E$9,$R$10:$U$12,2,FALSE)</f>
        <v>0</v>
      </c>
      <c r="R9" s="2" t="s">
        <v>29</v>
      </c>
      <c r="S9" s="5" t="s">
        <v>37</v>
      </c>
      <c r="T9" s="5" t="s">
        <v>38</v>
      </c>
      <c r="U9" s="5" t="s">
        <v>39</v>
      </c>
    </row>
    <row r="10" spans="1:27" x14ac:dyDescent="0.35">
      <c r="A10" s="2" t="str">
        <f>IF(E9=R11,2,"")</f>
        <v/>
      </c>
      <c r="B10" s="2" t="str">
        <f>IF(E9=R11,"Aufgrund meiner Tätigkeit gelte ich als...","")</f>
        <v/>
      </c>
      <c r="E10" s="8"/>
      <c r="F10" s="10" t="str">
        <f>IF(ISNUMBER(A10),HYPERLINK("https://www.gesetze-im-internet.de/estg/__18.html","Mehr erfahren"),"")</f>
        <v/>
      </c>
      <c r="G10" s="10"/>
      <c r="H10" s="20" t="str">
        <f>IF(ISTEXT(E10),VLOOKUP($E$10,$R$15:$V$17,2,FALSE),"")</f>
        <v/>
      </c>
      <c r="I10" s="20" t="str">
        <f>IF(ISTEXT(E10),VLOOKUP($E$10,$R$15:$V$17,3,FALSE),"")</f>
        <v/>
      </c>
      <c r="J10" s="20" t="str">
        <f>IF(ISTEXT(E10),VLOOKUP($E$10,$R$15:$V$17,3,FALSE),"")</f>
        <v/>
      </c>
      <c r="K10" s="20" t="str">
        <f>IF(ISTEXT(E10),VLOOKUP($E$10,$R$15:$V$17,4,FALSE),"")</f>
        <v/>
      </c>
      <c r="L10" s="20" t="str">
        <f>IF(ISTEXT(E10),VLOOKUP($E$10,$R$15:$V$17,4,FALSE),"")</f>
        <v/>
      </c>
      <c r="M10" s="20" t="str">
        <f>IF(ISTEXT(E10),VLOOKUP($E$10,$R$15:$V$17,4,FALSE),"")</f>
        <v/>
      </c>
      <c r="N10" s="20" t="str">
        <f>IF(ISTEXT(E10),VLOOKUP($E$10,$R$15:$V$17,5,FALSE),"")</f>
        <v/>
      </c>
      <c r="O10" s="21" t="str">
        <f>IF(ISTEXT(E10),VLOOKUP($E$10,$R$15:$V$17,5,FALSE),"")</f>
        <v/>
      </c>
      <c r="R10" s="52" t="s">
        <v>14</v>
      </c>
      <c r="S10" s="53"/>
      <c r="T10" s="53"/>
      <c r="U10" s="53"/>
      <c r="V10" s="7"/>
      <c r="W10" s="27"/>
      <c r="X10" s="27"/>
      <c r="Y10" s="27"/>
      <c r="Z10" s="27"/>
      <c r="AA10" s="27"/>
    </row>
    <row r="11" spans="1:27" x14ac:dyDescent="0.35">
      <c r="A11" s="2">
        <f>IF(ISNUMBER(A10),A10+1,2)</f>
        <v>2</v>
      </c>
      <c r="B11" s="2" t="s">
        <v>19</v>
      </c>
      <c r="E11" s="8" t="s">
        <v>14</v>
      </c>
      <c r="H11" s="20">
        <f>VLOOKUP($E$11,$R$22:$U$25,4,FALSE)</f>
        <v>0</v>
      </c>
      <c r="I11" s="20">
        <f t="shared" ref="H11:M11" si="0">VLOOKUP($E$11,$R$22:$T$25,3,FALSE)</f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19">
        <f>VLOOKUP(E11,$R$22:$S$25,2,FALSE)</f>
        <v>0</v>
      </c>
      <c r="O11" s="21">
        <f>VLOOKUP(E11,$R$22:$S$25,2,FALSE)</f>
        <v>0</v>
      </c>
      <c r="R11" s="52" t="s">
        <v>18</v>
      </c>
      <c r="S11" s="53">
        <v>1</v>
      </c>
      <c r="T11" s="53">
        <v>2</v>
      </c>
      <c r="U11" s="53">
        <v>-5</v>
      </c>
      <c r="V11" s="7"/>
      <c r="W11" s="27"/>
      <c r="X11" s="27"/>
      <c r="Y11" s="27"/>
      <c r="Z11" s="27"/>
      <c r="AA11" s="27"/>
    </row>
    <row r="12" spans="1:27" x14ac:dyDescent="0.35">
      <c r="A12" s="2">
        <f t="shared" ref="A12:A17" si="1">IF(ISNUMBER(A11),A11+1,2)</f>
        <v>3</v>
      </c>
      <c r="B12" s="2" t="s">
        <v>77</v>
      </c>
      <c r="E12" s="8" t="s">
        <v>14</v>
      </c>
      <c r="H12" s="20">
        <f>VLOOKUP($E$12,$R$28:$V$31,2,FALSE)</f>
        <v>0</v>
      </c>
      <c r="I12" s="20">
        <f>VLOOKUP($E$12,$R$28:$W$31,6,FALSE)</f>
        <v>0</v>
      </c>
      <c r="J12" s="20">
        <f>VLOOKUP($E$12,$R$28:$V$31,3,FALSE)</f>
        <v>0</v>
      </c>
      <c r="K12" s="20">
        <f>VLOOKUP($E$12,$R$28:$W$31,6,FALSE)</f>
        <v>0</v>
      </c>
      <c r="L12" s="20">
        <f>VLOOKUP($E$12,$R$28:$V$31,3,FALSE)</f>
        <v>0</v>
      </c>
      <c r="M12" s="20">
        <f>VLOOKUP($E$12,$R$28:$V$31,3,FALSE)</f>
        <v>0</v>
      </c>
      <c r="N12" s="20">
        <f>VLOOKUP($E$12,$R$28:$V$31,4,FALSE)</f>
        <v>0</v>
      </c>
      <c r="O12" s="21">
        <f>VLOOKUP($E$12,$R$28:$V$31,5,FALSE)</f>
        <v>0</v>
      </c>
      <c r="R12" s="52" t="s">
        <v>17</v>
      </c>
      <c r="S12" s="53">
        <v>2</v>
      </c>
      <c r="T12" s="53">
        <v>-5</v>
      </c>
      <c r="U12" s="53">
        <v>2</v>
      </c>
      <c r="V12" s="7"/>
      <c r="W12" s="27"/>
      <c r="X12" s="27"/>
      <c r="Y12" s="27"/>
      <c r="Z12" s="27"/>
      <c r="AA12" s="27"/>
    </row>
    <row r="13" spans="1:27" x14ac:dyDescent="0.35">
      <c r="A13" s="2">
        <f t="shared" si="1"/>
        <v>4</v>
      </c>
      <c r="B13" s="2" t="s">
        <v>81</v>
      </c>
      <c r="E13" s="8" t="s">
        <v>14</v>
      </c>
      <c r="H13" s="18">
        <f>VLOOKUP($E$13,$R$34:$V$37,5,FALSE)</f>
        <v>0</v>
      </c>
      <c r="I13" s="19">
        <f>VLOOKUP($E$13,$R$34:$T$37,3,FALSE)</f>
        <v>0</v>
      </c>
      <c r="J13" s="20">
        <f>VLOOKUP($E$13,$R$34:$T$37,3,FALSE)</f>
        <v>0</v>
      </c>
      <c r="K13" s="19">
        <f>VLOOKUP($E$13,$R$34:$T$37,3,FALSE)</f>
        <v>0</v>
      </c>
      <c r="L13" s="20">
        <f>VLOOKUP($E$13,$R$34:$T$37,3,FALSE)</f>
        <v>0</v>
      </c>
      <c r="M13" s="20">
        <f>VLOOKUP($E$13,$R$34:$U$37,4,FALSE)</f>
        <v>0</v>
      </c>
      <c r="N13" s="19">
        <f>VLOOKUP(E13,$R$34:$S$37,2,FALSE)</f>
        <v>0</v>
      </c>
      <c r="O13" s="21">
        <f>VLOOKUP(E13,$R$34:$S$37,2,FALSE)</f>
        <v>0</v>
      </c>
      <c r="R13" s="7"/>
      <c r="S13" s="7"/>
      <c r="T13" s="7"/>
      <c r="U13" s="7"/>
      <c r="V13" s="7"/>
      <c r="W13" s="7"/>
    </row>
    <row r="14" spans="1:27" x14ac:dyDescent="0.35">
      <c r="A14" s="2">
        <f t="shared" si="1"/>
        <v>5</v>
      </c>
      <c r="B14" s="2" t="s">
        <v>28</v>
      </c>
      <c r="E14" s="8" t="s">
        <v>14</v>
      </c>
      <c r="H14" s="18">
        <f>VLOOKUP($E$14,$R$40:$W$43,6,FALSE)</f>
        <v>0</v>
      </c>
      <c r="I14" s="19">
        <f>VLOOKUP($E$14,$R$40:$U$43,4,FALSE)</f>
        <v>0</v>
      </c>
      <c r="J14" s="20">
        <f>VLOOKUP($E$14,$R$40:$U$43,3,FALSE)</f>
        <v>0</v>
      </c>
      <c r="K14" s="60">
        <f>VLOOKUP($E$14,$R$40:$U$43,4,FALSE)</f>
        <v>0</v>
      </c>
      <c r="L14" s="60">
        <f>VLOOKUP($E$14,$R$40:$U$43,3,FALSE)</f>
        <v>0</v>
      </c>
      <c r="M14" s="60">
        <f>VLOOKUP($E$14,$R$40:$V$43,5,FALSE)</f>
        <v>0</v>
      </c>
      <c r="N14" s="60">
        <f>VLOOKUP($E$14,$R$40:$U$43,2,FALSE)</f>
        <v>0</v>
      </c>
      <c r="O14" s="60">
        <f>VLOOKUP($E$14,$R$40:$U$43,2,FALSE)</f>
        <v>0</v>
      </c>
      <c r="R14" s="7" t="s">
        <v>44</v>
      </c>
      <c r="S14" s="7" t="s">
        <v>45</v>
      </c>
      <c r="T14" s="7" t="s">
        <v>46</v>
      </c>
      <c r="U14" s="7" t="s">
        <v>47</v>
      </c>
      <c r="V14" s="7" t="s">
        <v>48</v>
      </c>
      <c r="W14" s="7"/>
    </row>
    <row r="15" spans="1:27" x14ac:dyDescent="0.35">
      <c r="A15" s="2">
        <f t="shared" si="1"/>
        <v>6</v>
      </c>
      <c r="B15" s="2" t="s">
        <v>114</v>
      </c>
      <c r="E15" s="8" t="s">
        <v>14</v>
      </c>
      <c r="H15" s="18">
        <f>VLOOKUP($E$15,$R$46:$V$49,5,FALSE)</f>
        <v>0</v>
      </c>
      <c r="I15" s="19">
        <f>VLOOKUP($E$15,$R$46:$U$49,4,FALSE)</f>
        <v>0</v>
      </c>
      <c r="J15" s="20">
        <f>VLOOKUP($E$15,$R$46:$U$49,3,FALSE)</f>
        <v>0</v>
      </c>
      <c r="K15" s="60">
        <f>VLOOKUP($E$15,$R$46:$U$49,4,FALSE)</f>
        <v>0</v>
      </c>
      <c r="L15" s="60">
        <f>VLOOKUP($E$15,$R$46:$U$49,3,FALSE)</f>
        <v>0</v>
      </c>
      <c r="M15" s="60">
        <f>VLOOKUP($E$15,$R$46:$U$49,3,FALSE)</f>
        <v>0</v>
      </c>
      <c r="N15" s="60">
        <f>VLOOKUP($E$15,$R$46:$U$49,2,FALSE)</f>
        <v>0</v>
      </c>
      <c r="O15" s="60">
        <f>VLOOKUP($E$15,$R$46:$U$49,2,FALSE)</f>
        <v>0</v>
      </c>
      <c r="R15" s="52"/>
      <c r="S15" s="52"/>
      <c r="T15" s="52"/>
      <c r="U15" s="52"/>
      <c r="V15" s="52"/>
      <c r="W15" s="7"/>
    </row>
    <row r="16" spans="1:27" s="34" customFormat="1" x14ac:dyDescent="0.35">
      <c r="A16" s="2">
        <f t="shared" si="1"/>
        <v>7</v>
      </c>
      <c r="B16" s="2" t="s">
        <v>115</v>
      </c>
      <c r="E16" s="8" t="s">
        <v>14</v>
      </c>
      <c r="H16" s="18">
        <f>VLOOKUP($E$16,$R$52:$W$55,6,FALSE)</f>
        <v>0</v>
      </c>
      <c r="I16" s="60">
        <f>VLOOKUP($E$16,$R$52:$V$55,2,FALSE)</f>
        <v>0</v>
      </c>
      <c r="J16" s="60">
        <f>VLOOKUP($E$16,$R$52:$V$55,3,FALSE)</f>
        <v>0</v>
      </c>
      <c r="K16" s="60">
        <f>VLOOKUP($E$16,$R$52:$V$55,2,FALSE)</f>
        <v>0</v>
      </c>
      <c r="L16" s="60">
        <f>VLOOKUP($E$16,$R$52:$V$55,3,FALSE)</f>
        <v>0</v>
      </c>
      <c r="M16" s="60">
        <f>VLOOKUP($E$16,$R$52:$V$55,3,FALSE)</f>
        <v>0</v>
      </c>
      <c r="N16" s="60">
        <f>VLOOKUP($E$16,$R$52:$V$55,4,FALSE)</f>
        <v>0</v>
      </c>
      <c r="O16" s="60">
        <f>VLOOKUP($E$16,$R$52:$V$55,5,FALSE)</f>
        <v>0</v>
      </c>
      <c r="R16" s="52" t="s">
        <v>5</v>
      </c>
      <c r="S16" s="52">
        <v>2</v>
      </c>
      <c r="T16" s="52">
        <v>-5</v>
      </c>
      <c r="U16" s="52">
        <v>-5</v>
      </c>
      <c r="V16" s="52">
        <v>1</v>
      </c>
      <c r="W16" s="51"/>
    </row>
    <row r="17" spans="1:23" x14ac:dyDescent="0.35">
      <c r="A17" s="17">
        <f t="shared" si="1"/>
        <v>8</v>
      </c>
      <c r="B17" s="17" t="s">
        <v>116</v>
      </c>
      <c r="C17" s="17"/>
      <c r="D17" s="17"/>
      <c r="E17" s="62" t="s">
        <v>14</v>
      </c>
      <c r="F17" s="17"/>
      <c r="G17" s="7"/>
      <c r="H17" s="63">
        <f>VLOOKUP($E$17,$R$58:$W$61,6,FALSE)</f>
        <v>0</v>
      </c>
      <c r="I17" s="61">
        <f>VLOOKUP($E$17,$R$58:$U$61,4,FALSE)</f>
        <v>0</v>
      </c>
      <c r="J17" s="61">
        <f>VLOOKUP($E$17,$R$58:$U$61,3,FALSE)</f>
        <v>0</v>
      </c>
      <c r="K17" s="61">
        <f>VLOOKUP($E$17,$R$58:$V$61,5,FALSE)</f>
        <v>0</v>
      </c>
      <c r="L17" s="61">
        <f>VLOOKUP($E$17,$R$58:$U$61,3,FALSE)</f>
        <v>0</v>
      </c>
      <c r="M17" s="61">
        <f>VLOOKUP($E$17,$R$58:$U$61,3,FALSE)</f>
        <v>0</v>
      </c>
      <c r="N17" s="61">
        <f>VLOOKUP($E$17,$R$58:$U$61,2,FALSE)</f>
        <v>0</v>
      </c>
      <c r="O17" s="61">
        <f>VLOOKUP($E$17,$R$58:$U$61,2,FALSE)</f>
        <v>0</v>
      </c>
      <c r="R17" s="52" t="s">
        <v>49</v>
      </c>
      <c r="S17" s="52">
        <v>-5</v>
      </c>
      <c r="T17" s="52">
        <v>2</v>
      </c>
      <c r="U17" s="52">
        <v>-5</v>
      </c>
      <c r="V17" s="52">
        <v>1</v>
      </c>
      <c r="W17" s="7"/>
    </row>
    <row r="18" spans="1:23" x14ac:dyDescent="0.35">
      <c r="A18" s="34"/>
      <c r="B18" s="66" t="s">
        <v>84</v>
      </c>
      <c r="C18" s="50"/>
      <c r="D18" s="50"/>
      <c r="E18" s="50"/>
      <c r="F18" s="50"/>
      <c r="G18" s="50"/>
      <c r="H18" s="54">
        <f t="shared" ref="H18:O18" si="2">SUM(H9:H17)</f>
        <v>0</v>
      </c>
      <c r="I18" s="58">
        <f t="shared" si="2"/>
        <v>0</v>
      </c>
      <c r="J18" s="58">
        <f t="shared" si="2"/>
        <v>0</v>
      </c>
      <c r="K18" s="58">
        <f t="shared" si="2"/>
        <v>0</v>
      </c>
      <c r="L18" s="58">
        <f t="shared" si="2"/>
        <v>0</v>
      </c>
      <c r="M18" s="58">
        <f t="shared" si="2"/>
        <v>0</v>
      </c>
      <c r="N18" s="58">
        <f t="shared" si="2"/>
        <v>0</v>
      </c>
      <c r="O18" s="58">
        <f t="shared" si="2"/>
        <v>0</v>
      </c>
      <c r="R18" s="7"/>
      <c r="S18" s="7"/>
      <c r="T18" s="7"/>
      <c r="U18" s="7"/>
      <c r="V18" s="7"/>
      <c r="W18" s="7"/>
    </row>
    <row r="19" spans="1:23" x14ac:dyDescent="0.35">
      <c r="B19" s="67"/>
      <c r="H19" s="56" t="str">
        <f>IF(H18&gt;0,HYPERLINK("https://www.fuer-gruender.de/wissen/existenzgruendung-planen/recht-und-steuern/rechtsform/freiberufler-werden?exceltoolrechtsformtest","Info"),"")</f>
        <v/>
      </c>
      <c r="I19" s="59" t="str">
        <f>IF(I18&gt;0,HYPERLINK("https://www.fuer-gruender.de/wissen/existenzgruendung-planen/recht-und-steuern/rechtsform/einzelunternehmen?exceltoolrechtsformtest","Info"),"")</f>
        <v/>
      </c>
      <c r="J19" s="59" t="str">
        <f>IF(J18&gt;0,HYPERLINK("https://www.fuer-gruender.de/wissen/existenzgruendung-planen/recht-und-steuern/rechtsform/kaufmann?exceltoolrechtsformtest","Info"),"")</f>
        <v/>
      </c>
      <c r="K19" s="59" t="str">
        <f>IF(K18&gt;0,HYPERLINK("https://www.fuer-gruender.de/wissen/existenzgruendung-planen/recht-und-steuern/rechtsform/gbr-gruenden?exceltoolrechtsformtest","Info"),"")</f>
        <v/>
      </c>
      <c r="L19" s="59" t="str">
        <f>IF(L18&gt;0,HYPERLINK("https://www.fuer-gruender.de/wissen/existenzgruendung-planen/recht-und-steuern/rechtsform/kg?exceltoolrechtsformtest","Info"),"")</f>
        <v/>
      </c>
      <c r="M19" s="59" t="str">
        <f>IF(M18&gt;0,HYPERLINK("https://www.fuer-gruender.de/wissen/existenzgruendung-planen/recht-und-steuern/rechtsform/ohg?exceltoolrechtsformtest","Info"),"")</f>
        <v/>
      </c>
      <c r="N19" s="59" t="str">
        <f>IF(N18&gt;0,HYPERLINK("https://www.fuer-gruender.de/wissen/existenzgruendung-planen/recht-und-steuern/rechtsform/unternehmergesellschaft?exceltoolrechtsformtest","Info"),"")</f>
        <v/>
      </c>
      <c r="O19" s="59" t="str">
        <f>IF(O18&gt;0,HYPERLINK("https://www.fuer-gruender.de/wissen/existenzgruendung-planen/recht-und-steuern/rechtsform/gmbh?exceltoolrechtsformtest","Info"),"")</f>
        <v/>
      </c>
      <c r="P19" s="57"/>
      <c r="Q19" s="57"/>
      <c r="R19" s="7"/>
      <c r="S19" s="7"/>
      <c r="T19" s="7"/>
      <c r="U19" s="7"/>
      <c r="V19" s="7"/>
      <c r="W19" s="7"/>
    </row>
    <row r="20" spans="1:23" x14ac:dyDescent="0.35">
      <c r="H20" s="10"/>
      <c r="I20" s="10"/>
      <c r="J20" s="10"/>
      <c r="K20" s="10"/>
      <c r="L20" s="10"/>
      <c r="M20" s="10"/>
      <c r="N20" s="10"/>
      <c r="O20" s="10"/>
      <c r="R20" s="7"/>
      <c r="S20" s="7"/>
      <c r="T20" s="7"/>
      <c r="U20" s="7"/>
      <c r="V20" s="7"/>
      <c r="W20" s="7"/>
    </row>
    <row r="21" spans="1:23" x14ac:dyDescent="0.35">
      <c r="B21" s="22" t="s">
        <v>42</v>
      </c>
      <c r="R21" s="7" t="s">
        <v>30</v>
      </c>
      <c r="S21" s="28" t="s">
        <v>24</v>
      </c>
      <c r="T21" s="28" t="s">
        <v>23</v>
      </c>
      <c r="U21" s="7" t="s">
        <v>5</v>
      </c>
      <c r="V21" s="7"/>
      <c r="W21" s="7"/>
    </row>
    <row r="22" spans="1:23" x14ac:dyDescent="0.35">
      <c r="B22" s="2" t="s">
        <v>4</v>
      </c>
      <c r="H22" s="29" t="s">
        <v>54</v>
      </c>
      <c r="I22" s="30" t="s">
        <v>54</v>
      </c>
      <c r="J22" s="31" t="s">
        <v>35</v>
      </c>
      <c r="K22" s="30" t="s">
        <v>54</v>
      </c>
      <c r="L22" s="31" t="s">
        <v>35</v>
      </c>
      <c r="M22" s="31" t="s">
        <v>35</v>
      </c>
      <c r="N22" s="32" t="s">
        <v>36</v>
      </c>
      <c r="O22" s="33" t="s">
        <v>36</v>
      </c>
      <c r="R22" s="52" t="s">
        <v>14</v>
      </c>
      <c r="S22" s="53"/>
      <c r="T22" s="53"/>
      <c r="U22" s="53"/>
      <c r="V22" s="7"/>
      <c r="W22" s="7"/>
    </row>
    <row r="23" spans="1:23" x14ac:dyDescent="0.35">
      <c r="B23" s="2" t="s">
        <v>3</v>
      </c>
      <c r="H23" s="29" t="s">
        <v>1</v>
      </c>
      <c r="I23" s="30" t="s">
        <v>1</v>
      </c>
      <c r="J23" s="31" t="s">
        <v>35</v>
      </c>
      <c r="K23" s="30" t="s">
        <v>1</v>
      </c>
      <c r="L23" s="31" t="s">
        <v>35</v>
      </c>
      <c r="M23" s="31" t="s">
        <v>35</v>
      </c>
      <c r="N23" s="32" t="s">
        <v>0</v>
      </c>
      <c r="O23" s="33" t="s">
        <v>55</v>
      </c>
      <c r="R23" s="52" t="s">
        <v>16</v>
      </c>
      <c r="S23" s="53">
        <v>1E-3</v>
      </c>
      <c r="T23" s="53">
        <v>1E-3</v>
      </c>
      <c r="U23" s="53">
        <f>IF(E10=R17,-2,0.001)</f>
        <v>1E-3</v>
      </c>
      <c r="V23" s="7"/>
      <c r="W23" s="7"/>
    </row>
    <row r="24" spans="1:23" x14ac:dyDescent="0.35">
      <c r="B24" s="2" t="s">
        <v>12</v>
      </c>
      <c r="H24" s="29" t="s">
        <v>1</v>
      </c>
      <c r="I24" s="30" t="s">
        <v>1</v>
      </c>
      <c r="J24" s="31" t="s">
        <v>35</v>
      </c>
      <c r="K24" s="30" t="s">
        <v>1</v>
      </c>
      <c r="L24" s="31" t="s">
        <v>35</v>
      </c>
      <c r="M24" s="31" t="s">
        <v>35</v>
      </c>
      <c r="N24" s="32" t="s">
        <v>0</v>
      </c>
      <c r="O24" s="33" t="s">
        <v>0</v>
      </c>
      <c r="R24" s="52" t="s">
        <v>31</v>
      </c>
      <c r="S24" s="53">
        <v>1</v>
      </c>
      <c r="T24" s="53">
        <v>-1</v>
      </c>
      <c r="U24" s="53" t="b">
        <f>IF(E10=R17,-2-1)</f>
        <v>0</v>
      </c>
      <c r="V24" s="7"/>
      <c r="W24" s="7"/>
    </row>
    <row r="25" spans="1:23" x14ac:dyDescent="0.35">
      <c r="B25" s="2" t="s">
        <v>56</v>
      </c>
      <c r="H25" s="35">
        <v>0</v>
      </c>
      <c r="I25" s="36">
        <v>0</v>
      </c>
      <c r="J25" s="37">
        <v>0</v>
      </c>
      <c r="K25" s="36">
        <v>0</v>
      </c>
      <c r="L25" s="37">
        <v>0</v>
      </c>
      <c r="M25" s="37">
        <v>0</v>
      </c>
      <c r="N25" s="38">
        <v>1</v>
      </c>
      <c r="O25" s="39">
        <v>12500</v>
      </c>
      <c r="R25" s="52" t="s">
        <v>15</v>
      </c>
      <c r="S25" s="53">
        <v>2</v>
      </c>
      <c r="T25" s="53">
        <v>-5</v>
      </c>
      <c r="U25" s="53">
        <f>IF(E10=R17,-2,-5)</f>
        <v>-5</v>
      </c>
      <c r="V25" s="7"/>
      <c r="W25" s="7"/>
    </row>
    <row r="26" spans="1:23" x14ac:dyDescent="0.35">
      <c r="H26" s="7"/>
      <c r="I26" s="7"/>
      <c r="J26" s="7"/>
      <c r="K26" s="7"/>
      <c r="L26" s="7"/>
      <c r="M26" s="7"/>
      <c r="N26" s="7"/>
      <c r="O26" s="7"/>
      <c r="R26" s="7"/>
      <c r="S26" s="7"/>
      <c r="T26" s="7"/>
      <c r="U26" s="7"/>
      <c r="V26" s="7"/>
      <c r="W26" s="7"/>
    </row>
    <row r="27" spans="1:23" x14ac:dyDescent="0.35">
      <c r="H27" s="7"/>
      <c r="I27" s="7"/>
      <c r="J27" s="7"/>
      <c r="K27" s="7"/>
      <c r="L27" s="7"/>
      <c r="M27" s="7"/>
      <c r="N27" s="7"/>
      <c r="O27" s="7"/>
      <c r="R27" s="7" t="s">
        <v>75</v>
      </c>
      <c r="S27" s="7" t="s">
        <v>80</v>
      </c>
      <c r="T27" s="7" t="s">
        <v>76</v>
      </c>
      <c r="U27" s="7" t="s">
        <v>7</v>
      </c>
      <c r="V27" s="7" t="s">
        <v>8</v>
      </c>
      <c r="W27" s="7" t="s">
        <v>79</v>
      </c>
    </row>
    <row r="28" spans="1:23" x14ac:dyDescent="0.35">
      <c r="H28" s="7"/>
      <c r="I28" s="7"/>
      <c r="J28" s="7"/>
      <c r="K28" s="7"/>
      <c r="L28" s="7"/>
      <c r="M28" s="7"/>
      <c r="N28" s="7"/>
      <c r="O28" s="7"/>
      <c r="R28" s="52" t="s">
        <v>14</v>
      </c>
      <c r="S28" s="53"/>
      <c r="T28" s="52"/>
      <c r="U28" s="53"/>
      <c r="V28" s="52"/>
      <c r="W28" s="52"/>
    </row>
    <row r="29" spans="1:23" x14ac:dyDescent="0.35">
      <c r="H29" s="7"/>
      <c r="I29" s="7"/>
      <c r="J29" s="7"/>
      <c r="K29" s="7"/>
      <c r="L29" s="7"/>
      <c r="M29" s="7"/>
      <c r="N29" s="7"/>
      <c r="O29" s="7"/>
      <c r="R29" s="52" t="s">
        <v>78</v>
      </c>
      <c r="S29" s="53">
        <f>IF(E10=R17,-2,2)</f>
        <v>2</v>
      </c>
      <c r="T29" s="53">
        <v>-1</v>
      </c>
      <c r="U29" s="53">
        <v>-1</v>
      </c>
      <c r="V29" s="53">
        <v>-2</v>
      </c>
      <c r="W29" s="53">
        <v>2</v>
      </c>
    </row>
    <row r="30" spans="1:23" x14ac:dyDescent="0.35">
      <c r="H30" s="7"/>
      <c r="I30" s="7"/>
      <c r="J30" s="7"/>
      <c r="K30" s="7"/>
      <c r="L30" s="7"/>
      <c r="M30" s="7"/>
      <c r="N30" s="7"/>
      <c r="O30" s="7"/>
      <c r="R30" s="52" t="s">
        <v>117</v>
      </c>
      <c r="S30" s="53">
        <f>IF(E10=R17,-2,1)</f>
        <v>1</v>
      </c>
      <c r="T30" s="53">
        <v>1</v>
      </c>
      <c r="U30" s="53">
        <v>1</v>
      </c>
      <c r="V30" s="53">
        <v>1</v>
      </c>
      <c r="W30" s="53">
        <v>1</v>
      </c>
    </row>
    <row r="31" spans="1:23" x14ac:dyDescent="0.35">
      <c r="H31" s="7"/>
      <c r="I31" s="7"/>
      <c r="J31" s="7"/>
      <c r="K31" s="7"/>
      <c r="L31" s="7"/>
      <c r="M31" s="7"/>
      <c r="N31" s="7"/>
      <c r="O31" s="7"/>
      <c r="R31" s="52" t="s">
        <v>118</v>
      </c>
      <c r="S31" s="53">
        <f>IF(E10=R17,-2,1)</f>
        <v>1</v>
      </c>
      <c r="T31" s="53">
        <v>2</v>
      </c>
      <c r="U31" s="53">
        <v>2</v>
      </c>
      <c r="V31" s="53">
        <v>2</v>
      </c>
      <c r="W31" s="53">
        <v>-1</v>
      </c>
    </row>
    <row r="32" spans="1:23" x14ac:dyDescent="0.35">
      <c r="H32" s="7"/>
      <c r="I32" s="7"/>
      <c r="J32" s="7"/>
      <c r="K32" s="7"/>
      <c r="L32" s="7"/>
      <c r="M32" s="7"/>
      <c r="N32" s="7"/>
      <c r="O32" s="7"/>
      <c r="R32" s="7"/>
      <c r="S32" s="7"/>
      <c r="T32" s="7"/>
      <c r="U32" s="7"/>
      <c r="V32" s="7"/>
      <c r="W32" s="7"/>
    </row>
    <row r="33" spans="6:23" x14ac:dyDescent="0.35">
      <c r="H33" s="7"/>
      <c r="I33" s="7"/>
      <c r="J33" s="7"/>
      <c r="K33" s="7"/>
      <c r="L33" s="7"/>
      <c r="M33" s="7"/>
      <c r="N33" s="7"/>
      <c r="O33" s="7"/>
      <c r="R33" s="7" t="s">
        <v>32</v>
      </c>
      <c r="S33" s="28" t="s">
        <v>24</v>
      </c>
      <c r="T33" s="28" t="s">
        <v>23</v>
      </c>
      <c r="U33" s="7" t="s">
        <v>10</v>
      </c>
      <c r="V33" s="7" t="s">
        <v>5</v>
      </c>
      <c r="W33" s="7"/>
    </row>
    <row r="34" spans="6:23" x14ac:dyDescent="0.35">
      <c r="H34" s="7"/>
      <c r="I34" s="7"/>
      <c r="J34" s="7"/>
      <c r="K34" s="7"/>
      <c r="L34" s="7"/>
      <c r="M34" s="7"/>
      <c r="N34" s="7"/>
      <c r="O34" s="7"/>
      <c r="R34" s="52" t="s">
        <v>14</v>
      </c>
      <c r="S34" s="53"/>
      <c r="T34" s="53"/>
      <c r="U34" s="52"/>
      <c r="V34" s="52"/>
      <c r="W34" s="7"/>
    </row>
    <row r="35" spans="6:23" x14ac:dyDescent="0.35">
      <c r="H35" s="7"/>
      <c r="I35" s="7"/>
      <c r="J35" s="7"/>
      <c r="K35" s="7"/>
      <c r="L35" s="7"/>
      <c r="M35" s="7"/>
      <c r="N35" s="7"/>
      <c r="O35" s="7"/>
      <c r="R35" s="52" t="s">
        <v>20</v>
      </c>
      <c r="S35" s="53">
        <v>1E-3</v>
      </c>
      <c r="T35" s="53">
        <v>1E-3</v>
      </c>
      <c r="U35" s="53">
        <v>1E-3</v>
      </c>
      <c r="V35" s="53">
        <f>IF(E10=R17,-2,0.001)</f>
        <v>1E-3</v>
      </c>
      <c r="W35" s="7"/>
    </row>
    <row r="36" spans="6:23" x14ac:dyDescent="0.35">
      <c r="F36" s="7"/>
      <c r="G36" s="7"/>
      <c r="H36" s="7"/>
      <c r="I36" s="7"/>
      <c r="J36" s="7"/>
      <c r="K36" s="7"/>
      <c r="L36" s="7"/>
      <c r="M36" s="7"/>
      <c r="N36" s="7"/>
      <c r="O36" s="7"/>
      <c r="R36" s="52" t="s">
        <v>21</v>
      </c>
      <c r="S36" s="53">
        <v>2</v>
      </c>
      <c r="T36" s="53">
        <v>-1</v>
      </c>
      <c r="U36" s="52">
        <v>-2</v>
      </c>
      <c r="V36" s="53">
        <f>IF(E10=R17,-2,-1)</f>
        <v>-1</v>
      </c>
      <c r="W36" s="7"/>
    </row>
    <row r="37" spans="6:23" x14ac:dyDescent="0.35">
      <c r="F37" s="7"/>
      <c r="G37" s="7"/>
      <c r="H37" s="7"/>
      <c r="I37" s="7"/>
      <c r="J37" s="7"/>
      <c r="K37" s="7"/>
      <c r="L37" s="7"/>
      <c r="M37" s="7"/>
      <c r="N37" s="7"/>
      <c r="O37" s="7"/>
      <c r="R37" s="52" t="s">
        <v>22</v>
      </c>
      <c r="S37" s="53">
        <v>2</v>
      </c>
      <c r="T37" s="53">
        <v>-5</v>
      </c>
      <c r="U37" s="52">
        <v>-5</v>
      </c>
      <c r="V37" s="53">
        <f>IF(E10=R17,-2,-5)</f>
        <v>-5</v>
      </c>
      <c r="W37" s="7"/>
    </row>
    <row r="38" spans="6:23" x14ac:dyDescent="0.35">
      <c r="F38" s="7"/>
      <c r="G38" s="7"/>
      <c r="H38" s="7"/>
      <c r="I38" s="7"/>
      <c r="J38" s="7"/>
      <c r="K38" s="7"/>
      <c r="L38" s="7"/>
      <c r="M38" s="7"/>
      <c r="N38" s="7"/>
      <c r="O38" s="7"/>
      <c r="R38" s="7"/>
      <c r="S38" s="7"/>
      <c r="T38" s="7"/>
      <c r="U38" s="7"/>
      <c r="V38" s="7"/>
      <c r="W38" s="7"/>
    </row>
    <row r="39" spans="6:23" x14ac:dyDescent="0.35">
      <c r="F39" s="7"/>
      <c r="G39" s="7"/>
      <c r="H39" s="7"/>
      <c r="I39" s="7"/>
      <c r="J39" s="7"/>
      <c r="K39" s="7"/>
      <c r="L39" s="7"/>
      <c r="M39" s="7"/>
      <c r="N39" s="7"/>
      <c r="O39" s="7"/>
      <c r="R39" s="7" t="s">
        <v>33</v>
      </c>
      <c r="S39" s="28" t="s">
        <v>24</v>
      </c>
      <c r="T39" s="28" t="s">
        <v>74</v>
      </c>
      <c r="U39" s="28" t="s">
        <v>23</v>
      </c>
      <c r="V39" s="7" t="s">
        <v>10</v>
      </c>
      <c r="W39" s="7" t="s">
        <v>5</v>
      </c>
    </row>
    <row r="40" spans="6:23" x14ac:dyDescent="0.35">
      <c r="F40" s="7"/>
      <c r="G40" s="7"/>
      <c r="H40" s="7"/>
      <c r="I40" s="7"/>
      <c r="J40" s="7"/>
      <c r="K40" s="7"/>
      <c r="L40" s="7"/>
      <c r="M40" s="7"/>
      <c r="N40" s="7"/>
      <c r="O40" s="7"/>
      <c r="R40" s="52" t="s">
        <v>14</v>
      </c>
      <c r="S40" s="53"/>
      <c r="T40" s="53"/>
      <c r="U40" s="53"/>
      <c r="V40" s="52"/>
      <c r="W40" s="53"/>
    </row>
    <row r="41" spans="6:23" x14ac:dyDescent="0.35">
      <c r="F41" s="7"/>
      <c r="G41" s="7"/>
      <c r="H41" s="7"/>
      <c r="I41" s="7"/>
      <c r="J41" s="7"/>
      <c r="K41" s="7"/>
      <c r="L41" s="7"/>
      <c r="M41" s="7"/>
      <c r="N41" s="7"/>
      <c r="O41" s="7"/>
      <c r="R41" s="52" t="s">
        <v>40</v>
      </c>
      <c r="S41" s="53">
        <v>1E-3</v>
      </c>
      <c r="T41" s="53">
        <v>1E-3</v>
      </c>
      <c r="U41" s="53">
        <v>1E-3</v>
      </c>
      <c r="V41" s="53">
        <v>1E-3</v>
      </c>
      <c r="W41" s="53">
        <f>IF(E10=R17,-2,0.001)</f>
        <v>1E-3</v>
      </c>
    </row>
    <row r="42" spans="6:23" x14ac:dyDescent="0.35">
      <c r="F42" s="7"/>
      <c r="G42" s="7"/>
      <c r="H42" s="7"/>
      <c r="I42" s="7"/>
      <c r="J42" s="7"/>
      <c r="K42" s="7"/>
      <c r="L42" s="7"/>
      <c r="M42" s="7"/>
      <c r="N42" s="7"/>
      <c r="O42" s="7"/>
      <c r="R42" s="52" t="s">
        <v>41</v>
      </c>
      <c r="S42" s="53">
        <v>1</v>
      </c>
      <c r="T42" s="53">
        <v>1</v>
      </c>
      <c r="U42" s="53">
        <v>-1</v>
      </c>
      <c r="V42" s="52">
        <v>1</v>
      </c>
      <c r="W42" s="53">
        <f>IF(E10=R17,-2,-1)</f>
        <v>-1</v>
      </c>
    </row>
    <row r="43" spans="6:23" x14ac:dyDescent="0.35">
      <c r="F43" s="7"/>
      <c r="G43" s="7"/>
      <c r="H43" s="7"/>
      <c r="I43" s="7"/>
      <c r="J43" s="7"/>
      <c r="K43" s="7"/>
      <c r="L43" s="7"/>
      <c r="M43" s="7"/>
      <c r="N43" s="7"/>
      <c r="O43" s="7"/>
      <c r="R43" s="52" t="s">
        <v>22</v>
      </c>
      <c r="S43" s="53">
        <v>2</v>
      </c>
      <c r="T43" s="53">
        <v>1</v>
      </c>
      <c r="U43" s="53">
        <v>-2</v>
      </c>
      <c r="V43" s="52">
        <v>2</v>
      </c>
      <c r="W43" s="53">
        <f>IF(E10=R17,-2,-2)</f>
        <v>-2</v>
      </c>
    </row>
    <row r="44" spans="6:23" x14ac:dyDescent="0.35">
      <c r="F44" s="7"/>
      <c r="G44" s="7"/>
      <c r="H44" s="7"/>
      <c r="I44" s="7"/>
      <c r="J44" s="7"/>
      <c r="K44" s="7"/>
      <c r="L44" s="7"/>
      <c r="M44" s="7"/>
      <c r="N44" s="7"/>
      <c r="O44" s="7"/>
      <c r="R44" s="7"/>
      <c r="S44" s="7"/>
      <c r="T44" s="7"/>
      <c r="U44" s="7"/>
      <c r="V44" s="7"/>
      <c r="W44" s="7"/>
    </row>
    <row r="45" spans="6:23" x14ac:dyDescent="0.35">
      <c r="F45" s="7"/>
      <c r="G45" s="7"/>
      <c r="H45" s="7"/>
      <c r="I45" s="7"/>
      <c r="J45" s="7"/>
      <c r="K45" s="7"/>
      <c r="L45" s="7"/>
      <c r="M45" s="7"/>
      <c r="N45" s="7"/>
      <c r="O45" s="7"/>
      <c r="R45" s="7" t="s">
        <v>34</v>
      </c>
      <c r="S45" s="28" t="s">
        <v>24</v>
      </c>
      <c r="T45" s="28" t="s">
        <v>25</v>
      </c>
      <c r="U45" s="28" t="s">
        <v>23</v>
      </c>
      <c r="V45" s="28" t="s">
        <v>5</v>
      </c>
      <c r="W45" s="7"/>
    </row>
    <row r="46" spans="6:23" x14ac:dyDescent="0.35">
      <c r="F46" s="7"/>
      <c r="G46" s="7"/>
      <c r="H46" s="7"/>
      <c r="I46" s="7"/>
      <c r="J46" s="7"/>
      <c r="K46" s="7"/>
      <c r="L46" s="7"/>
      <c r="M46" s="7"/>
      <c r="N46" s="7"/>
      <c r="O46" s="7"/>
      <c r="R46" s="52" t="s">
        <v>14</v>
      </c>
      <c r="S46" s="53"/>
      <c r="T46" s="53"/>
      <c r="U46" s="53"/>
      <c r="V46" s="53"/>
      <c r="W46" s="7"/>
    </row>
    <row r="47" spans="6:23" x14ac:dyDescent="0.35">
      <c r="F47" s="7"/>
      <c r="G47" s="7"/>
      <c r="H47" s="7"/>
      <c r="I47" s="7"/>
      <c r="J47" s="7"/>
      <c r="K47" s="7"/>
      <c r="L47" s="7"/>
      <c r="M47" s="7"/>
      <c r="N47" s="7"/>
      <c r="O47" s="7"/>
      <c r="R47" s="52" t="s">
        <v>40</v>
      </c>
      <c r="S47" s="53">
        <v>1E-3</v>
      </c>
      <c r="T47" s="53">
        <v>1E-3</v>
      </c>
      <c r="U47" s="53">
        <v>1E-3</v>
      </c>
      <c r="V47" s="53">
        <f>IF(E10=R17,-2,0.001)</f>
        <v>1E-3</v>
      </c>
      <c r="W47" s="7"/>
    </row>
    <row r="48" spans="6:23" x14ac:dyDescent="0.35">
      <c r="F48" s="7"/>
      <c r="G48" s="7"/>
      <c r="H48" s="7"/>
      <c r="I48" s="7"/>
      <c r="J48" s="7"/>
      <c r="K48" s="7"/>
      <c r="L48" s="7"/>
      <c r="M48" s="7"/>
      <c r="N48" s="7"/>
      <c r="O48" s="7"/>
      <c r="R48" s="52" t="s">
        <v>21</v>
      </c>
      <c r="S48" s="53">
        <v>1</v>
      </c>
      <c r="T48" s="53">
        <v>1</v>
      </c>
      <c r="U48" s="53">
        <v>-1</v>
      </c>
      <c r="V48" s="53">
        <f>IF(E10=R17,-2,-1)</f>
        <v>-1</v>
      </c>
      <c r="W48" s="7"/>
    </row>
    <row r="49" spans="18:23" x14ac:dyDescent="0.35">
      <c r="R49" s="52" t="s">
        <v>22</v>
      </c>
      <c r="S49" s="53">
        <v>2</v>
      </c>
      <c r="T49" s="53">
        <v>1</v>
      </c>
      <c r="U49" s="53">
        <v>-2</v>
      </c>
      <c r="V49" s="53">
        <f>IF(E10=R17,-2,-2)</f>
        <v>-2</v>
      </c>
      <c r="W49" s="7"/>
    </row>
    <row r="50" spans="18:23" x14ac:dyDescent="0.35">
      <c r="R50" s="7"/>
      <c r="S50" s="28"/>
      <c r="T50" s="28"/>
      <c r="U50" s="28"/>
      <c r="V50" s="28"/>
      <c r="W50" s="7"/>
    </row>
    <row r="51" spans="18:23" x14ac:dyDescent="0.35">
      <c r="R51" s="2" t="s">
        <v>82</v>
      </c>
      <c r="S51" s="28" t="s">
        <v>83</v>
      </c>
      <c r="T51" s="28" t="s">
        <v>25</v>
      </c>
      <c r="U51" s="28" t="s">
        <v>7</v>
      </c>
      <c r="V51" s="28" t="s">
        <v>8</v>
      </c>
      <c r="W51" s="7" t="s">
        <v>5</v>
      </c>
    </row>
    <row r="52" spans="18:23" x14ac:dyDescent="0.35">
      <c r="R52" s="52" t="s">
        <v>14</v>
      </c>
      <c r="S52" s="53"/>
      <c r="T52" s="53"/>
      <c r="U52" s="53"/>
      <c r="V52" s="52"/>
      <c r="W52" s="53"/>
    </row>
    <row r="53" spans="18:23" x14ac:dyDescent="0.35">
      <c r="R53" s="52" t="s">
        <v>20</v>
      </c>
      <c r="S53" s="53">
        <v>1E-3</v>
      </c>
      <c r="T53" s="53">
        <v>1E-3</v>
      </c>
      <c r="U53" s="53">
        <v>1E-3</v>
      </c>
      <c r="V53" s="53">
        <v>1E-3</v>
      </c>
      <c r="W53" s="53">
        <f>IF(E10=R17,-2,0.001)</f>
        <v>1E-3</v>
      </c>
    </row>
    <row r="54" spans="18:23" x14ac:dyDescent="0.35">
      <c r="R54" s="52" t="s">
        <v>21</v>
      </c>
      <c r="S54" s="53">
        <v>1</v>
      </c>
      <c r="T54" s="53">
        <v>-1</v>
      </c>
      <c r="U54" s="53">
        <v>-1</v>
      </c>
      <c r="V54" s="53">
        <v>-1</v>
      </c>
      <c r="W54" s="53">
        <f>IF(E10=R17,-2,1)</f>
        <v>1</v>
      </c>
    </row>
    <row r="55" spans="18:23" x14ac:dyDescent="0.35">
      <c r="R55" s="52" t="s">
        <v>22</v>
      </c>
      <c r="S55" s="53">
        <v>2</v>
      </c>
      <c r="T55" s="53">
        <v>-1</v>
      </c>
      <c r="U55" s="53">
        <v>-1</v>
      </c>
      <c r="V55" s="53">
        <v>-2</v>
      </c>
      <c r="W55" s="53">
        <f>IF(E10=R17,-2,2)</f>
        <v>2</v>
      </c>
    </row>
    <row r="56" spans="18:23" x14ac:dyDescent="0.35">
      <c r="W56" s="7"/>
    </row>
    <row r="57" spans="18:23" x14ac:dyDescent="0.35">
      <c r="R57" s="7" t="s">
        <v>12</v>
      </c>
      <c r="S57" s="28" t="s">
        <v>24</v>
      </c>
      <c r="T57" s="28" t="s">
        <v>25</v>
      </c>
      <c r="U57" s="28" t="s">
        <v>23</v>
      </c>
      <c r="V57" s="28" t="s">
        <v>6</v>
      </c>
      <c r="W57" s="28" t="s">
        <v>119</v>
      </c>
    </row>
    <row r="58" spans="18:23" x14ac:dyDescent="0.35">
      <c r="R58" s="52" t="s">
        <v>14</v>
      </c>
      <c r="S58" s="53"/>
      <c r="T58" s="53"/>
      <c r="U58" s="53"/>
      <c r="V58" s="53"/>
      <c r="W58" s="53"/>
    </row>
    <row r="59" spans="18:23" x14ac:dyDescent="0.35">
      <c r="R59" s="52" t="s">
        <v>20</v>
      </c>
      <c r="S59" s="53">
        <v>1E-3</v>
      </c>
      <c r="T59" s="53">
        <v>1E-3</v>
      </c>
      <c r="U59" s="53">
        <v>1</v>
      </c>
      <c r="V59" s="53">
        <v>1</v>
      </c>
      <c r="W59" s="53">
        <f>IF(E10=R17,-2,1)</f>
        <v>1</v>
      </c>
    </row>
    <row r="60" spans="18:23" x14ac:dyDescent="0.35">
      <c r="R60" s="52" t="s">
        <v>21</v>
      </c>
      <c r="S60" s="53">
        <v>-1</v>
      </c>
      <c r="T60" s="53">
        <v>-1</v>
      </c>
      <c r="U60" s="53">
        <v>2</v>
      </c>
      <c r="V60" s="53">
        <v>1</v>
      </c>
      <c r="W60" s="53">
        <f>IF(E10=R17,-2,2)</f>
        <v>2</v>
      </c>
    </row>
    <row r="61" spans="18:23" x14ac:dyDescent="0.35">
      <c r="R61" s="52" t="s">
        <v>22</v>
      </c>
      <c r="S61" s="53">
        <v>-2</v>
      </c>
      <c r="T61" s="53">
        <v>-2</v>
      </c>
      <c r="U61" s="53">
        <v>2</v>
      </c>
      <c r="V61" s="53">
        <v>1</v>
      </c>
      <c r="W61" s="53">
        <f>IF(E10=R17,-2,2)</f>
        <v>2</v>
      </c>
    </row>
  </sheetData>
  <mergeCells count="2">
    <mergeCell ref="R7:X7"/>
    <mergeCell ref="B18:B19"/>
  </mergeCells>
  <conditionalFormatting sqref="H8:O8">
    <cfRule type="cellIs" dxfId="17" priority="25" operator="equal">
      <formula>0</formula>
    </cfRule>
  </conditionalFormatting>
  <conditionalFormatting sqref="H8:O8">
    <cfRule type="cellIs" dxfId="16" priority="26" operator="equal">
      <formula>1</formula>
    </cfRule>
    <cfRule type="cellIs" dxfId="15" priority="27" operator="equal">
      <formula>2</formula>
    </cfRule>
    <cfRule type="cellIs" dxfId="14" priority="28" operator="equal">
      <formula>3</formula>
    </cfRule>
  </conditionalFormatting>
  <conditionalFormatting sqref="H9:O15 H17:O17">
    <cfRule type="cellIs" dxfId="13" priority="10" operator="equal">
      <formula>-5</formula>
    </cfRule>
    <cfRule type="cellIs" dxfId="12" priority="17" operator="equal">
      <formula>0</formula>
    </cfRule>
    <cfRule type="cellIs" dxfId="11" priority="18" operator="equal">
      <formula>1</formula>
    </cfRule>
    <cfRule type="cellIs" dxfId="10" priority="19" operator="equal">
      <formula>2</formula>
    </cfRule>
  </conditionalFormatting>
  <conditionalFormatting sqref="H8:O15 H17:O17">
    <cfRule type="cellIs" dxfId="9" priority="11" operator="equal">
      <formula>0.001</formula>
    </cfRule>
    <cfRule type="cellIs" dxfId="8" priority="12" operator="equal">
      <formula>-1</formula>
    </cfRule>
    <cfRule type="cellIs" dxfId="7" priority="13" operator="equal">
      <formula>-2</formula>
    </cfRule>
  </conditionalFormatting>
  <conditionalFormatting sqref="H18:O18">
    <cfRule type="iconSet" priority="1">
      <iconSet iconSet="3Symbols2">
        <cfvo type="percent" val="0"/>
        <cfvo type="num" val="-1"/>
        <cfvo type="num" val="1" gte="0"/>
      </iconSet>
    </cfRule>
  </conditionalFormatting>
  <conditionalFormatting sqref="H16:O16">
    <cfRule type="cellIs" dxfId="6" priority="2" operator="equal">
      <formula>-5</formula>
    </cfRule>
    <cfRule type="cellIs" dxfId="5" priority="6" operator="equal">
      <formula>0</formula>
    </cfRule>
    <cfRule type="cellIs" dxfId="4" priority="7" operator="equal">
      <formula>1</formula>
    </cfRule>
    <cfRule type="cellIs" dxfId="3" priority="8" operator="equal">
      <formula>2</formula>
    </cfRule>
  </conditionalFormatting>
  <conditionalFormatting sqref="H16:O16">
    <cfRule type="cellIs" dxfId="2" priority="3" operator="equal">
      <formula>0.001</formula>
    </cfRule>
    <cfRule type="cellIs" dxfId="1" priority="4" operator="equal">
      <formula>-1</formula>
    </cfRule>
    <cfRule type="cellIs" dxfId="0" priority="5" operator="equal">
      <formula>-2</formula>
    </cfRule>
  </conditionalFormatting>
  <dataValidations count="9">
    <dataValidation type="list" allowBlank="1" showInputMessage="1" showErrorMessage="1" sqref="E9" xr:uid="{00000000-0002-0000-0100-000000000000}">
      <formula1>$R$10:$R$12</formula1>
    </dataValidation>
    <dataValidation type="list" allowBlank="1" showInputMessage="1" showErrorMessage="1" sqref="E10" xr:uid="{00000000-0002-0000-0100-000001000000}">
      <formula1>$R$15:$R$17</formula1>
    </dataValidation>
    <dataValidation type="list" allowBlank="1" showInputMessage="1" showErrorMessage="1" sqref="E11" xr:uid="{00000000-0002-0000-0100-000002000000}">
      <formula1>$R$22:$R$25</formula1>
    </dataValidation>
    <dataValidation type="list" allowBlank="1" showInputMessage="1" showErrorMessage="1" sqref="E12" xr:uid="{00000000-0002-0000-0100-000003000000}">
      <formula1>$R$28:$R$31</formula1>
    </dataValidation>
    <dataValidation type="list" allowBlank="1" showInputMessage="1" showErrorMessage="1" sqref="E13" xr:uid="{00000000-0002-0000-0100-000004000000}">
      <formula1>$R$34:$R$37</formula1>
    </dataValidation>
    <dataValidation type="list" allowBlank="1" showInputMessage="1" showErrorMessage="1" sqref="E15" xr:uid="{00000000-0002-0000-0100-000005000000}">
      <formula1>$R$46:$R$49</formula1>
    </dataValidation>
    <dataValidation type="list" allowBlank="1" showInputMessage="1" showErrorMessage="1" sqref="E14" xr:uid="{00000000-0002-0000-0100-000006000000}">
      <formula1>$R$40:$R$43</formula1>
    </dataValidation>
    <dataValidation type="list" allowBlank="1" showInputMessage="1" showErrorMessage="1" sqref="E17" xr:uid="{00000000-0002-0000-0100-000007000000}">
      <formula1>$R$58:$R$61</formula1>
    </dataValidation>
    <dataValidation type="list" allowBlank="1" showInputMessage="1" showErrorMessage="1" sqref="E16" xr:uid="{00000000-0002-0000-0100-000008000000}">
      <formula1>$R$52:$R$55</formula1>
    </dataValidation>
  </dataValidations>
  <pageMargins left="0.25" right="0.25" top="0.75" bottom="0.75" header="0.3" footer="0.3"/>
  <pageSetup paperSize="9" scale="72" orientation="landscape" horizontalDpi="0" verticalDpi="0" r:id="rId1"/>
  <ignoredErrors>
    <ignoredError sqref="J14:J16 K15:K16 K14 J12:K12 K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63"/>
  <sheetViews>
    <sheetView zoomScale="90" zoomScaleNormal="90" workbookViewId="0">
      <selection activeCell="C7" sqref="C7"/>
    </sheetView>
  </sheetViews>
  <sheetFormatPr baseColWidth="10" defaultColWidth="10.90625" defaultRowHeight="14.5" x14ac:dyDescent="0.35"/>
  <cols>
    <col min="1" max="1" width="1" style="55" customWidth="1"/>
    <col min="2" max="3" width="10.90625" style="55"/>
    <col min="4" max="4" width="12.453125" style="55" customWidth="1"/>
    <col min="5" max="5" width="10.90625" style="55"/>
    <col min="6" max="6" width="12.6328125" style="55" customWidth="1"/>
    <col min="7" max="8" width="10.90625" style="55"/>
    <col min="9" max="9" width="5.453125" style="55" customWidth="1"/>
    <col min="10" max="10" width="10.90625" style="55"/>
    <col min="11" max="11" width="8.54296875" style="55" customWidth="1"/>
    <col min="12" max="12" width="6.08984375" style="55" customWidth="1"/>
    <col min="13" max="13" width="10.90625" style="55"/>
    <col min="14" max="14" width="13.81640625" style="55" customWidth="1"/>
    <col min="15" max="16384" width="10.90625" style="55"/>
  </cols>
  <sheetData>
    <row r="1" spans="2:5" ht="31" x14ac:dyDescent="0.7">
      <c r="B1" s="40" t="s">
        <v>87</v>
      </c>
    </row>
    <row r="2" spans="2:5" ht="23" customHeight="1" x14ac:dyDescent="0.35">
      <c r="B2" s="4" t="s">
        <v>91</v>
      </c>
    </row>
    <row r="3" spans="2:5" x14ac:dyDescent="0.35">
      <c r="B3" s="4" t="s">
        <v>92</v>
      </c>
    </row>
    <row r="5" spans="2:5" x14ac:dyDescent="0.35">
      <c r="E5"/>
    </row>
    <row r="42" spans="2:11" ht="31" x14ac:dyDescent="0.7">
      <c r="B42" s="68" t="s">
        <v>110</v>
      </c>
      <c r="C42" s="69"/>
      <c r="D42" s="69"/>
      <c r="E42" s="69"/>
      <c r="F42" s="69"/>
      <c r="G42" s="69"/>
      <c r="H42" s="69"/>
      <c r="I42" s="69"/>
      <c r="J42" s="69"/>
      <c r="K42" s="69"/>
    </row>
    <row r="43" spans="2:11" x14ac:dyDescent="0.35">
      <c r="B43" s="70" t="s">
        <v>97</v>
      </c>
      <c r="C43" s="69"/>
      <c r="D43" s="69"/>
      <c r="E43" s="69"/>
      <c r="F43" s="69"/>
      <c r="G43" s="69"/>
      <c r="H43" s="69"/>
      <c r="I43" s="69"/>
      <c r="J43" s="69"/>
      <c r="K43" s="69"/>
    </row>
    <row r="44" spans="2:11" x14ac:dyDescent="0.35">
      <c r="B44" s="70" t="s">
        <v>98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2:11" x14ac:dyDescent="0.35">
      <c r="B45" s="70"/>
      <c r="C45" s="69"/>
      <c r="D45" s="69"/>
      <c r="E45" s="69"/>
      <c r="F45" s="69"/>
      <c r="G45" s="69"/>
      <c r="H45" s="69"/>
      <c r="I45" s="69"/>
      <c r="J45" s="69"/>
      <c r="K45" s="69"/>
    </row>
    <row r="46" spans="2:11" x14ac:dyDescent="0.35">
      <c r="B46" s="70"/>
      <c r="C46" s="69"/>
      <c r="D46" s="69"/>
      <c r="E46" s="69"/>
      <c r="F46" s="69"/>
      <c r="G46" s="69"/>
      <c r="H46" s="69"/>
      <c r="I46" s="69"/>
      <c r="J46" s="69"/>
      <c r="K46" s="69"/>
    </row>
    <row r="47" spans="2:11" x14ac:dyDescent="0.35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 x14ac:dyDescent="0.35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x14ac:dyDescent="0.35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 x14ac:dyDescent="0.35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 x14ac:dyDescent="0.35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 ht="3.65" customHeight="1" x14ac:dyDescent="0.35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 x14ac:dyDescent="0.35">
      <c r="B53" s="69"/>
      <c r="C53" s="71" t="s">
        <v>99</v>
      </c>
      <c r="D53" s="71"/>
      <c r="E53" s="71" t="s">
        <v>100</v>
      </c>
      <c r="F53" s="71"/>
      <c r="G53" s="71" t="s">
        <v>101</v>
      </c>
      <c r="H53" s="71"/>
      <c r="I53" s="69"/>
      <c r="J53" s="69"/>
      <c r="K53" s="69"/>
    </row>
    <row r="54" spans="2:11" x14ac:dyDescent="0.35">
      <c r="B54" s="69"/>
      <c r="C54" s="71"/>
      <c r="D54" s="71"/>
      <c r="E54" s="71"/>
      <c r="F54" s="71"/>
      <c r="G54" s="71"/>
      <c r="H54" s="71"/>
      <c r="I54" s="69"/>
      <c r="J54" s="69"/>
      <c r="K54" s="69"/>
    </row>
    <row r="55" spans="2:11" x14ac:dyDescent="0.35">
      <c r="B55" s="69"/>
      <c r="C55" s="71"/>
      <c r="D55" s="71"/>
      <c r="E55" s="71"/>
      <c r="F55" s="71"/>
      <c r="G55" s="71"/>
      <c r="H55" s="71"/>
      <c r="I55" s="69"/>
      <c r="J55" s="69"/>
      <c r="K55" s="69"/>
    </row>
    <row r="56" spans="2:11" x14ac:dyDescent="0.35">
      <c r="B56" s="69"/>
      <c r="C56" s="71"/>
      <c r="D56" s="71"/>
      <c r="E56" s="71"/>
      <c r="F56" s="71"/>
      <c r="G56" s="71"/>
      <c r="H56" s="71"/>
      <c r="I56" s="69"/>
      <c r="J56" s="69"/>
      <c r="K56" s="69"/>
    </row>
    <row r="57" spans="2:11" x14ac:dyDescent="0.35">
      <c r="B57" s="69"/>
      <c r="C57" s="71"/>
      <c r="D57" s="71"/>
      <c r="E57" s="71"/>
      <c r="F57" s="71"/>
      <c r="G57" s="71"/>
      <c r="H57" s="71"/>
      <c r="I57" s="69"/>
      <c r="J57" s="69"/>
      <c r="K57" s="69"/>
    </row>
    <row r="58" spans="2:11" x14ac:dyDescent="0.35">
      <c r="B58" s="69"/>
      <c r="C58" s="71"/>
      <c r="D58" s="71"/>
      <c r="E58" s="71"/>
      <c r="F58" s="71"/>
      <c r="G58" s="71"/>
      <c r="H58" s="71"/>
      <c r="I58" s="69"/>
      <c r="J58" s="69"/>
      <c r="K58" s="69"/>
    </row>
    <row r="59" spans="2:11" x14ac:dyDescent="0.35">
      <c r="B59" s="69"/>
      <c r="C59" s="71"/>
      <c r="D59" s="71"/>
      <c r="E59" s="71"/>
      <c r="F59" s="71"/>
      <c r="G59" s="71"/>
      <c r="H59" s="71"/>
      <c r="I59" s="69"/>
      <c r="J59" s="69"/>
      <c r="K59" s="69"/>
    </row>
    <row r="60" spans="2:11" x14ac:dyDescent="0.35">
      <c r="B60" s="69"/>
      <c r="C60" s="71"/>
      <c r="D60" s="71"/>
      <c r="E60" s="71"/>
      <c r="F60" s="71"/>
      <c r="G60" s="71"/>
      <c r="H60" s="71"/>
      <c r="I60" s="69"/>
      <c r="J60" s="69"/>
      <c r="K60" s="69"/>
    </row>
    <row r="61" spans="2:11" ht="7.75" customHeight="1" x14ac:dyDescent="0.35">
      <c r="B61" s="69"/>
      <c r="C61" s="71"/>
      <c r="D61" s="71"/>
      <c r="E61" s="71"/>
      <c r="F61" s="71"/>
      <c r="G61" s="71"/>
      <c r="H61" s="71"/>
      <c r="I61" s="69"/>
      <c r="J61" s="69"/>
      <c r="K61" s="69"/>
    </row>
    <row r="62" spans="2:11" x14ac:dyDescent="0.35">
      <c r="B62" s="69"/>
      <c r="C62" s="71" t="s">
        <v>105</v>
      </c>
      <c r="D62" s="71"/>
      <c r="E62" s="71" t="s">
        <v>112</v>
      </c>
      <c r="F62" s="71"/>
      <c r="G62" s="71" t="s">
        <v>111</v>
      </c>
      <c r="H62" s="71"/>
      <c r="I62" s="69"/>
      <c r="J62" s="69"/>
      <c r="K62" s="69"/>
    </row>
    <row r="63" spans="2:11" x14ac:dyDescent="0.35">
      <c r="B63" s="69"/>
      <c r="C63" s="69"/>
      <c r="D63" s="69"/>
      <c r="E63" s="69"/>
      <c r="F63" s="69"/>
      <c r="G63" s="69"/>
      <c r="H63" s="69"/>
      <c r="I63" s="69"/>
      <c r="J63" s="69"/>
      <c r="K63" s="69"/>
    </row>
  </sheetData>
  <hyperlinks>
    <hyperlink ref="E53" r:id="rId1" xr:uid="{00000000-0004-0000-0200-000000000000}"/>
    <hyperlink ref="C53" r:id="rId2" xr:uid="{00000000-0004-0000-0200-000001000000}"/>
    <hyperlink ref="G53" r:id="rId3" xr:uid="{00000000-0004-0000-0200-000002000000}"/>
    <hyperlink ref="C62" r:id="rId4" xr:uid="{00000000-0004-0000-0200-000003000000}"/>
    <hyperlink ref="E62" r:id="rId5" xr:uid="{00000000-0004-0000-0200-000004000000}"/>
    <hyperlink ref="G62" r:id="rId6" xr:uid="{00000000-0004-0000-0200-000005000000}"/>
  </hyperlinks>
  <pageMargins left="0.7" right="0.7" top="0.78740157499999996" bottom="0.78740157499999996" header="0.3" footer="0.3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22"/>
  <sheetViews>
    <sheetView zoomScale="80" zoomScaleNormal="80" workbookViewId="0">
      <selection activeCell="C5" sqref="C5"/>
    </sheetView>
  </sheetViews>
  <sheetFormatPr baseColWidth="10" defaultColWidth="10.90625" defaultRowHeight="14.5" x14ac:dyDescent="0.35"/>
  <cols>
    <col min="1" max="1" width="1" style="55" customWidth="1"/>
    <col min="2" max="2" width="4.6328125" style="55" customWidth="1"/>
    <col min="3" max="3" width="5.36328125" style="55" customWidth="1"/>
    <col min="4" max="16384" width="10.90625" style="55"/>
  </cols>
  <sheetData>
    <row r="1" spans="2:5" ht="31" x14ac:dyDescent="0.7">
      <c r="B1" s="40" t="s">
        <v>88</v>
      </c>
    </row>
    <row r="2" spans="2:5" ht="23.5" customHeight="1" x14ac:dyDescent="0.35">
      <c r="B2" s="4" t="s">
        <v>89</v>
      </c>
    </row>
    <row r="3" spans="2:5" x14ac:dyDescent="0.35">
      <c r="B3" s="4" t="s">
        <v>90</v>
      </c>
    </row>
    <row r="5" spans="2:5" x14ac:dyDescent="0.35">
      <c r="B5"/>
      <c r="E5"/>
    </row>
    <row r="111" spans="2:11" ht="31" x14ac:dyDescent="0.7">
      <c r="B111" s="68" t="s">
        <v>103</v>
      </c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 x14ac:dyDescent="0.35">
      <c r="B112" s="70" t="s">
        <v>104</v>
      </c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2:11" x14ac:dyDescent="0.35">
      <c r="B113" s="70" t="s">
        <v>120</v>
      </c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2:11" x14ac:dyDescent="0.35"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2:11" x14ac:dyDescent="0.35"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2:11" x14ac:dyDescent="0.35"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2:11" x14ac:dyDescent="0.35">
      <c r="B117" s="69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2:11" x14ac:dyDescent="0.35">
      <c r="B118" s="69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2:11" x14ac:dyDescent="0.35">
      <c r="B119" s="69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2:11" ht="10.75" customHeight="1" x14ac:dyDescent="0.35">
      <c r="B120" s="69"/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2:11" x14ac:dyDescent="0.35">
      <c r="B121" s="69"/>
      <c r="C121" s="71" t="s">
        <v>105</v>
      </c>
      <c r="D121" s="69"/>
      <c r="E121" s="69"/>
      <c r="F121" s="69"/>
      <c r="G121" s="69"/>
      <c r="H121" s="69"/>
      <c r="I121" s="69"/>
      <c r="J121" s="69"/>
      <c r="K121" s="69"/>
    </row>
    <row r="122" spans="2:11" x14ac:dyDescent="0.35"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</sheetData>
  <hyperlinks>
    <hyperlink ref="C121" r:id="rId1" xr:uid="{00000000-0004-0000-0300-000000000000}"/>
  </hyperlinks>
  <pageMargins left="0.7" right="0.7" top="0.78740157499999996" bottom="0.78740157499999996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53"/>
  <sheetViews>
    <sheetView zoomScale="90" zoomScaleNormal="90" workbookViewId="0">
      <selection activeCell="C9" sqref="C9"/>
    </sheetView>
  </sheetViews>
  <sheetFormatPr baseColWidth="10" defaultColWidth="11.54296875" defaultRowHeight="14.5" x14ac:dyDescent="0.35"/>
  <cols>
    <col min="1" max="1" width="1" style="55" customWidth="1"/>
    <col min="2" max="2" width="4.453125" style="55" customWidth="1"/>
    <col min="3" max="3" width="11.54296875" style="55"/>
    <col min="4" max="4" width="13" style="55" customWidth="1"/>
    <col min="5" max="5" width="11.54296875" style="55"/>
    <col min="6" max="6" width="9.08984375" style="55" customWidth="1"/>
    <col min="7" max="7" width="5.1796875" style="55" customWidth="1"/>
    <col min="8" max="16384" width="11.54296875" style="55"/>
  </cols>
  <sheetData>
    <row r="1" spans="2:2" ht="31" x14ac:dyDescent="0.7">
      <c r="B1" s="40" t="s">
        <v>95</v>
      </c>
    </row>
    <row r="2" spans="2:2" ht="23.5" customHeight="1" x14ac:dyDescent="0.35">
      <c r="B2" s="4" t="s">
        <v>94</v>
      </c>
    </row>
    <row r="3" spans="2:2" x14ac:dyDescent="0.35">
      <c r="B3" s="4" t="s">
        <v>85</v>
      </c>
    </row>
    <row r="41" spans="2:11" ht="25.5" customHeight="1" x14ac:dyDescent="0.35"/>
    <row r="42" spans="2:11" ht="31" x14ac:dyDescent="0.7">
      <c r="B42" s="68" t="s">
        <v>96</v>
      </c>
      <c r="C42" s="69"/>
      <c r="D42" s="69"/>
      <c r="E42" s="69"/>
      <c r="F42" s="69"/>
      <c r="G42" s="69"/>
      <c r="H42" s="69"/>
      <c r="I42" s="69"/>
      <c r="J42" s="69"/>
      <c r="K42" s="69"/>
    </row>
    <row r="43" spans="2:11" x14ac:dyDescent="0.35">
      <c r="B43" s="70" t="s">
        <v>97</v>
      </c>
      <c r="C43" s="69"/>
      <c r="D43" s="69"/>
      <c r="E43" s="69"/>
      <c r="F43" s="69"/>
      <c r="G43" s="69"/>
      <c r="H43" s="69"/>
      <c r="I43" s="69"/>
      <c r="J43" s="69"/>
      <c r="K43" s="69"/>
    </row>
    <row r="44" spans="2:11" x14ac:dyDescent="0.35">
      <c r="B44" s="70" t="s">
        <v>98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2:11" x14ac:dyDescent="0.35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 x14ac:dyDescent="0.35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 x14ac:dyDescent="0.35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 x14ac:dyDescent="0.35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x14ac:dyDescent="0.35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 x14ac:dyDescent="0.35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 x14ac:dyDescent="0.35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 x14ac:dyDescent="0.35">
      <c r="B52" s="69"/>
      <c r="C52" s="71" t="s">
        <v>99</v>
      </c>
      <c r="D52" s="69"/>
      <c r="E52" s="71" t="s">
        <v>100</v>
      </c>
      <c r="F52" s="69"/>
      <c r="G52" s="69"/>
      <c r="H52" s="71" t="s">
        <v>101</v>
      </c>
      <c r="I52" s="69"/>
      <c r="J52" s="69"/>
      <c r="K52" s="69"/>
    </row>
    <row r="53" spans="2:11" x14ac:dyDescent="0.35">
      <c r="B53" s="69"/>
      <c r="C53" s="69"/>
      <c r="D53" s="69"/>
      <c r="E53" s="69"/>
      <c r="F53" s="69"/>
      <c r="G53" s="69"/>
      <c r="H53" s="69"/>
      <c r="I53" s="69"/>
      <c r="J53" s="69"/>
      <c r="K53" s="69"/>
    </row>
  </sheetData>
  <hyperlinks>
    <hyperlink ref="E52" r:id="rId1" xr:uid="{00000000-0004-0000-0400-000000000000}"/>
    <hyperlink ref="C52" r:id="rId2" xr:uid="{00000000-0004-0000-0400-000001000000}"/>
    <hyperlink ref="H52" r:id="rId3" xr:uid="{00000000-0004-0000-0400-000002000000}"/>
  </hyperlinks>
  <pageMargins left="0.7" right="0.7" top="0.78740157499999996" bottom="0.78740157499999996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40"/>
  <sheetViews>
    <sheetView zoomScale="90" zoomScaleNormal="90" workbookViewId="0">
      <selection activeCell="C5" sqref="C5"/>
    </sheetView>
  </sheetViews>
  <sheetFormatPr baseColWidth="10" defaultColWidth="10.90625" defaultRowHeight="14.5" x14ac:dyDescent="0.35"/>
  <cols>
    <col min="1" max="1" width="1" style="55" customWidth="1"/>
    <col min="2" max="2" width="4.36328125" style="55" customWidth="1"/>
    <col min="3" max="8" width="10.90625" style="55"/>
    <col min="9" max="9" width="6.08984375" style="55" customWidth="1"/>
    <col min="10" max="16384" width="10.90625" style="55"/>
  </cols>
  <sheetData>
    <row r="1" spans="2:2" ht="31" x14ac:dyDescent="0.7">
      <c r="B1" s="40" t="s">
        <v>86</v>
      </c>
    </row>
    <row r="2" spans="2:2" ht="20.5" customHeight="1" x14ac:dyDescent="0.35">
      <c r="B2" s="4" t="s">
        <v>93</v>
      </c>
    </row>
    <row r="3" spans="2:2" x14ac:dyDescent="0.35">
      <c r="B3" s="4" t="s">
        <v>85</v>
      </c>
    </row>
    <row r="4" spans="2:2" ht="23" customHeight="1" x14ac:dyDescent="0.35">
      <c r="B4" s="4"/>
    </row>
    <row r="28" spans="2:9" ht="31" x14ac:dyDescent="0.7">
      <c r="B28" s="68" t="s">
        <v>113</v>
      </c>
      <c r="C28" s="69"/>
      <c r="D28" s="69"/>
      <c r="E28" s="69"/>
      <c r="F28" s="69"/>
      <c r="G28" s="69"/>
      <c r="H28" s="69"/>
      <c r="I28" s="69"/>
    </row>
    <row r="29" spans="2:9" x14ac:dyDescent="0.35">
      <c r="B29" s="70" t="s">
        <v>121</v>
      </c>
      <c r="C29" s="69"/>
      <c r="D29" s="69"/>
      <c r="E29" s="69"/>
      <c r="F29" s="69"/>
      <c r="G29" s="69"/>
      <c r="H29" s="69"/>
      <c r="I29" s="69"/>
    </row>
    <row r="30" spans="2:9" x14ac:dyDescent="0.35">
      <c r="B30" s="70" t="s">
        <v>122</v>
      </c>
      <c r="C30" s="69"/>
      <c r="D30" s="69"/>
      <c r="E30" s="69"/>
      <c r="F30" s="69"/>
      <c r="G30" s="69"/>
      <c r="H30" s="69"/>
      <c r="I30" s="69"/>
    </row>
    <row r="31" spans="2:9" x14ac:dyDescent="0.35">
      <c r="B31" s="69"/>
      <c r="C31" s="69"/>
      <c r="D31" s="69"/>
      <c r="E31" s="69"/>
      <c r="F31" s="69"/>
      <c r="G31" s="69"/>
      <c r="H31" s="69"/>
      <c r="I31" s="69"/>
    </row>
    <row r="32" spans="2:9" x14ac:dyDescent="0.35">
      <c r="B32" s="69"/>
      <c r="C32" s="69"/>
      <c r="D32" s="69"/>
      <c r="E32" s="69"/>
      <c r="F32" s="69"/>
      <c r="G32" s="69"/>
      <c r="H32" s="69"/>
      <c r="I32" s="69"/>
    </row>
    <row r="33" spans="2:9" x14ac:dyDescent="0.35">
      <c r="B33" s="69"/>
      <c r="C33" s="69"/>
      <c r="D33" s="69"/>
      <c r="E33" s="69"/>
      <c r="F33" s="69"/>
      <c r="G33" s="69"/>
      <c r="H33" s="69"/>
      <c r="I33" s="69"/>
    </row>
    <row r="34" spans="2:9" x14ac:dyDescent="0.35">
      <c r="B34" s="69"/>
      <c r="C34" s="69"/>
      <c r="D34" s="69"/>
      <c r="E34" s="69"/>
      <c r="F34" s="69"/>
      <c r="G34" s="69"/>
      <c r="H34" s="69"/>
      <c r="I34" s="69"/>
    </row>
    <row r="35" spans="2:9" x14ac:dyDescent="0.35">
      <c r="B35" s="69"/>
      <c r="C35" s="69"/>
      <c r="D35" s="69"/>
      <c r="E35" s="69"/>
      <c r="F35" s="69"/>
      <c r="G35" s="69"/>
      <c r="H35" s="69"/>
      <c r="I35" s="69"/>
    </row>
    <row r="36" spans="2:9" x14ac:dyDescent="0.35">
      <c r="B36" s="69"/>
      <c r="C36" s="69"/>
      <c r="D36" s="69"/>
      <c r="E36" s="69"/>
      <c r="F36" s="69"/>
      <c r="G36" s="69"/>
      <c r="H36" s="69"/>
      <c r="I36" s="69"/>
    </row>
    <row r="37" spans="2:9" x14ac:dyDescent="0.35">
      <c r="B37" s="69"/>
      <c r="C37" s="69"/>
      <c r="D37" s="69"/>
      <c r="E37" s="69"/>
      <c r="F37" s="69"/>
      <c r="G37" s="69"/>
      <c r="H37" s="69"/>
      <c r="I37" s="69"/>
    </row>
    <row r="38" spans="2:9" x14ac:dyDescent="0.35">
      <c r="B38" s="69"/>
      <c r="C38" s="69"/>
      <c r="D38" s="69"/>
      <c r="E38" s="69"/>
      <c r="F38" s="69"/>
      <c r="G38" s="69"/>
      <c r="H38" s="69"/>
      <c r="I38" s="69"/>
    </row>
    <row r="39" spans="2:9" x14ac:dyDescent="0.35">
      <c r="B39" s="69"/>
      <c r="C39" s="71" t="s">
        <v>102</v>
      </c>
      <c r="D39" s="69"/>
      <c r="E39" s="69"/>
      <c r="F39" s="69"/>
      <c r="G39" s="69"/>
      <c r="H39" s="69"/>
      <c r="I39" s="69"/>
    </row>
    <row r="40" spans="2:9" x14ac:dyDescent="0.35">
      <c r="B40" s="69"/>
      <c r="C40" s="69"/>
      <c r="D40" s="69"/>
      <c r="E40" s="69"/>
      <c r="F40" s="69"/>
      <c r="G40" s="69"/>
      <c r="H40" s="69"/>
      <c r="I40" s="69"/>
    </row>
  </sheetData>
  <hyperlinks>
    <hyperlink ref="C39" r:id="rId1" xr:uid="{00000000-0004-0000-0500-000000000000}"/>
  </hyperlinks>
  <pageMargins left="0.7" right="0.7" top="0.78740157499999996" bottom="0.78740157499999996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zoomScale="90" zoomScaleNormal="90" workbookViewId="0">
      <selection activeCell="B9" sqref="B9"/>
    </sheetView>
  </sheetViews>
  <sheetFormatPr baseColWidth="10" defaultColWidth="11.54296875" defaultRowHeight="14.5" x14ac:dyDescent="0.35"/>
  <cols>
    <col min="1" max="16384" width="11.54296875" style="64"/>
  </cols>
  <sheetData>
    <row r="1" spans="1:1" ht="31" x14ac:dyDescent="0.7">
      <c r="A1" s="40" t="s">
        <v>106</v>
      </c>
    </row>
    <row r="2" spans="1:1" x14ac:dyDescent="0.35">
      <c r="A2" s="2"/>
    </row>
    <row r="3" spans="1:1" x14ac:dyDescent="0.35">
      <c r="A3" s="4" t="s">
        <v>107</v>
      </c>
    </row>
    <row r="4" spans="1:1" x14ac:dyDescent="0.35">
      <c r="A4" s="4" t="s">
        <v>108</v>
      </c>
    </row>
    <row r="5" spans="1:1" x14ac:dyDescent="0.35">
      <c r="A5" s="4" t="s">
        <v>109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3 Tipps zum Start</vt:lpstr>
      <vt:lpstr>Rechtsformtest</vt:lpstr>
      <vt:lpstr>Überblick</vt:lpstr>
      <vt:lpstr>Freiberufler</vt:lpstr>
      <vt:lpstr>Kapitalgesellschaften</vt:lpstr>
      <vt:lpstr>Personengesellschaften</vt:lpstr>
      <vt:lpstr>Digital durchstarten</vt:lpstr>
      <vt:lpstr>Rechtsformtest!Druckbereich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Schleuniger</dc:creator>
  <cp:lastModifiedBy>Jens Schleuniger</cp:lastModifiedBy>
  <cp:lastPrinted>2018-03-20T09:50:33Z</cp:lastPrinted>
  <dcterms:created xsi:type="dcterms:W3CDTF">2018-03-12T14:17:09Z</dcterms:created>
  <dcterms:modified xsi:type="dcterms:W3CDTF">2018-04-23T14:18:33Z</dcterms:modified>
</cp:coreProperties>
</file>