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DieseArbeitsmappe" defaultThemeVersion="124226"/>
  <mc:AlternateContent xmlns:mc="http://schemas.openxmlformats.org/markup-compatibility/2006">
    <mc:Choice Requires="x15">
      <x15ac:absPath xmlns:x15ac="http://schemas.microsoft.com/office/spreadsheetml/2010/11/ac" url="C:\Users\Jens\Desktop\Tresorit\Fuer-Gruender.de\Tools\02 2019\"/>
    </mc:Choice>
  </mc:AlternateContent>
  <xr:revisionPtr revIDLastSave="0" documentId="8_{7A221174-E09A-4093-BA61-865E0395FC4B}" xr6:coauthVersionLast="40" xr6:coauthVersionMax="40" xr10:uidLastSave="{00000000-0000-0000-0000-000000000000}"/>
  <bookViews>
    <workbookView xWindow="-120" yWindow="-120" windowWidth="29040" windowHeight="15840" tabRatio="821" xr2:uid="{00000000-000D-0000-FFFF-FFFF00000000}"/>
  </bookViews>
  <sheets>
    <sheet name="Unser Tipp" sheetId="9" r:id="rId1"/>
    <sheet name="Preiskalkulation Produkte" sheetId="7" r:id="rId2"/>
    <sheet name="Preiskalkulation Dienstleistung" sheetId="2" r:id="rId3"/>
    <sheet name="Preiskalkulation Handwerk" sheetId="6" r:id="rId4"/>
  </sheets>
  <externalReferences>
    <externalReference r:id="rId5"/>
    <externalReference r:id="rId6"/>
    <externalReference r:id="rId7"/>
  </externalReferences>
  <definedNames>
    <definedName name="Block_BS_long" localSheetId="3">[1]Blockorder!#REF!</definedName>
    <definedName name="Block_BS_long" localSheetId="0">[1]Blockorder!#REF!</definedName>
    <definedName name="Block_BS_long">[1]Blockorder!#REF!</definedName>
    <definedName name="CRTS_LAST_UPDATE" localSheetId="0">#REF!</definedName>
    <definedName name="CRTS_LAST_UPDATE">#REF!</definedName>
    <definedName name="_xlnm.Print_Area" localSheetId="2">'Preiskalkulation Dienstleistung'!$B$1:$G$67</definedName>
    <definedName name="_xlnm.Print_Area" localSheetId="3">'Preiskalkulation Handwerk'!$A$1:$G$88</definedName>
    <definedName name="_xlnm.Print_Area" localSheetId="1">'Preiskalkulation Produkte'!$A$1:$I$44</definedName>
    <definedName name="_xlnm.Print_Area">[2]OrderNewSD!$A$1:$Q$36</definedName>
    <definedName name="Univ_FONDS" localSheetId="0">#REF!</definedName>
    <definedName name="Univ_FONDS">#REF!</definedName>
    <definedName name="Univ_PM" localSheetId="0">#REF!</definedName>
    <definedName name="Univ_PM">#REF!</definedName>
    <definedName name="Univ_PM1" localSheetId="0">#REF!</definedName>
    <definedName name="Univ_PM1">#REF!</definedName>
    <definedName name="Univ_PM2" localSheetId="0">#REF!</definedName>
    <definedName name="Univ_PM2">#REF!</definedName>
    <definedName name="Univ_START" localSheetId="0">#REF!</definedName>
    <definedName name="Univ_ST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 l="1"/>
  <c r="D27" i="7"/>
  <c r="D26" i="7"/>
  <c r="D25" i="7"/>
  <c r="D24" i="7"/>
  <c r="D23" i="7"/>
  <c r="D22" i="7"/>
  <c r="D21" i="7"/>
  <c r="D20" i="7"/>
  <c r="E19" i="7"/>
  <c r="E30" i="7" s="1"/>
  <c r="E31" i="7" s="1"/>
  <c r="D18" i="7"/>
  <c r="D17" i="7"/>
  <c r="D16" i="7"/>
  <c r="E59" i="6"/>
  <c r="F40" i="6"/>
  <c r="F42" i="6"/>
  <c r="F43" i="6" s="1"/>
  <c r="F44" i="6" s="1"/>
  <c r="F47" i="6" s="1"/>
  <c r="F19" i="6"/>
  <c r="F30" i="6" s="1"/>
  <c r="F41" i="2"/>
  <c r="F43" i="2" s="1"/>
  <c r="F21" i="2"/>
  <c r="F32" i="2" s="1"/>
  <c r="E25" i="6" l="1"/>
  <c r="E24" i="6"/>
  <c r="E28" i="6"/>
  <c r="E23" i="6"/>
  <c r="E20" i="6"/>
  <c r="E22" i="6"/>
  <c r="E19" i="6"/>
  <c r="E21" i="6"/>
  <c r="E27" i="6"/>
  <c r="E18" i="6"/>
  <c r="E26" i="6"/>
  <c r="F44" i="2"/>
  <c r="F45" i="2" s="1"/>
  <c r="F48" i="2" s="1"/>
  <c r="D19" i="7"/>
  <c r="D30" i="7" s="1"/>
  <c r="D31" i="7" l="1"/>
  <c r="D32" i="7"/>
  <c r="E29" i="2"/>
  <c r="E24" i="2"/>
  <c r="E28" i="2"/>
  <c r="E26" i="2"/>
  <c r="E23" i="2"/>
  <c r="E25" i="2"/>
  <c r="E30" i="2"/>
  <c r="E27" i="2"/>
  <c r="E20" i="2"/>
  <c r="E22" i="2"/>
  <c r="E21" i="2"/>
  <c r="E30" i="6"/>
  <c r="E50" i="6" s="1"/>
  <c r="E32" i="2" l="1"/>
  <c r="E51" i="2" s="1"/>
  <c r="E56" i="6"/>
  <c r="E61" i="6" s="1"/>
  <c r="D70" i="6"/>
  <c r="D34" i="7"/>
  <c r="D33" i="7"/>
  <c r="E66" i="6" l="1"/>
  <c r="E69" i="6"/>
  <c r="E72" i="6" s="1"/>
  <c r="D37" i="7"/>
  <c r="D35" i="7"/>
  <c r="D55" i="2"/>
  <c r="E54" i="2"/>
  <c r="E57" i="2" l="1"/>
  <c r="E63" i="2"/>
  <c r="D38" i="7"/>
  <c r="D39" i="7"/>
  <c r="E39" i="7" s="1"/>
  <c r="E74" i="6"/>
  <c r="E76" i="6" l="1"/>
  <c r="E78" i="6" s="1"/>
  <c r="E59" i="2"/>
  <c r="E61" i="2"/>
  <c r="E80" i="6" l="1"/>
  <c r="E8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OSS720</author>
    <author>René</author>
  </authors>
  <commentList>
    <comment ref="H14" authorId="0" shapeId="0" xr:uid="{00000000-0006-0000-0000-000001000000}">
      <text>
        <r>
          <rPr>
            <b/>
            <sz val="8"/>
            <color indexed="81"/>
            <rFont val="Tahoma"/>
            <family val="2"/>
          </rPr>
          <t>Für-Gründer.de:</t>
        </r>
        <r>
          <rPr>
            <sz val="8"/>
            <color indexed="81"/>
            <rFont val="Tahoma"/>
            <family val="2"/>
          </rPr>
          <t xml:space="preserve">
Geben Sie hier ein, wie viel Sie im ersten Jahr produzieren wollen</t>
        </r>
      </text>
    </comment>
    <comment ref="B19" authorId="0" shapeId="0" xr:uid="{00000000-0006-0000-0000-000002000000}">
      <text>
        <r>
          <rPr>
            <b/>
            <sz val="8"/>
            <color indexed="81"/>
            <rFont val="Tahoma"/>
            <family val="2"/>
          </rPr>
          <t>Für-Gründer.de</t>
        </r>
        <r>
          <rPr>
            <sz val="8"/>
            <color indexed="81"/>
            <rFont val="Tahoma"/>
            <family val="2"/>
          </rPr>
          <t xml:space="preserve">
Die Richtgröße für 
die Planung liegt bei 25% der Personalkosten</t>
        </r>
      </text>
    </comment>
    <comment ref="B21" authorId="0" shapeId="0" xr:uid="{00000000-0006-0000-0000-000003000000}">
      <text>
        <r>
          <rPr>
            <b/>
            <sz val="8"/>
            <color indexed="81"/>
            <rFont val="Tahoma"/>
            <family val="2"/>
          </rPr>
          <t>Für-Gründer.de</t>
        </r>
        <r>
          <rPr>
            <sz val="8"/>
            <color indexed="81"/>
            <rFont val="Tahoma"/>
            <family val="2"/>
          </rPr>
          <t xml:space="preserve">
Siehe Marketingbudget</t>
        </r>
      </text>
    </comment>
    <comment ref="B24" authorId="0" shapeId="0" xr:uid="{00000000-0006-0000-0000-000004000000}">
      <text>
        <r>
          <rPr>
            <b/>
            <sz val="8"/>
            <color indexed="81"/>
            <rFont val="Tahoma"/>
            <family val="2"/>
          </rPr>
          <t>Für-Gründer.de</t>
        </r>
        <r>
          <rPr>
            <sz val="8"/>
            <color indexed="81"/>
            <rFont val="Tahoma"/>
            <family val="2"/>
          </rPr>
          <t xml:space="preserve">
Schreiben Sie Ihre Maschinen über die Laufzeit ab</t>
        </r>
      </text>
    </comment>
    <comment ref="B26" authorId="0" shapeId="0" xr:uid="{00000000-0006-0000-0000-000005000000}">
      <text>
        <r>
          <rPr>
            <b/>
            <sz val="8"/>
            <color indexed="81"/>
            <rFont val="Tahoma"/>
            <family val="2"/>
          </rPr>
          <t>Für-Gründer.de</t>
        </r>
        <r>
          <rPr>
            <sz val="8"/>
            <color indexed="81"/>
            <rFont val="Tahoma"/>
            <family val="2"/>
          </rPr>
          <t xml:space="preserve">
Rechnen Sie kalkulatorisch mit einem Zinssatz von 6-10% für ein Darlehen. 
Vergessen Sie ggf. die Leasingrate nicht. </t>
        </r>
      </text>
    </comment>
    <comment ref="B28" authorId="0" shapeId="0" xr:uid="{00000000-0006-0000-0000-000006000000}">
      <text>
        <r>
          <rPr>
            <b/>
            <sz val="8"/>
            <color indexed="81"/>
            <rFont val="Tahoma"/>
            <family val="2"/>
          </rPr>
          <t>Für-Gründer.de</t>
        </r>
        <r>
          <rPr>
            <sz val="8"/>
            <color indexed="81"/>
            <rFont val="Tahoma"/>
            <family val="2"/>
          </rPr>
          <t xml:space="preserve">
z.B. Vertriebsprovisionen, Transportkosten etc.</t>
        </r>
      </text>
    </comment>
    <comment ref="B31" authorId="0" shapeId="0" xr:uid="{00000000-0006-0000-0000-000007000000}">
      <text>
        <r>
          <rPr>
            <b/>
            <sz val="8"/>
            <color indexed="81"/>
            <rFont val="Tahoma"/>
            <family val="2"/>
          </rPr>
          <t>Für-Gründer.de</t>
        </r>
        <r>
          <rPr>
            <sz val="8"/>
            <color indexed="81"/>
            <rFont val="Tahoma"/>
            <family val="2"/>
          </rPr>
          <t xml:space="preserve">
Schauen Sie doch mal bei dem Branchenbrief der VR was ihre Konkurrenz für Margen erzielt...</t>
        </r>
      </text>
    </comment>
    <comment ref="E31" authorId="1" shapeId="0" xr:uid="{00000000-0006-0000-0000-000008000000}">
      <text>
        <r>
          <rPr>
            <b/>
            <sz val="8"/>
            <color indexed="81"/>
            <rFont val="Tahoma"/>
            <family val="2"/>
          </rPr>
          <t>Für-Gründer.de:</t>
        </r>
        <r>
          <rPr>
            <sz val="8"/>
            <color indexed="81"/>
            <rFont val="Tahoma"/>
            <family val="2"/>
          </rPr>
          <t xml:space="preserve">
Dies wäre Ihr Betriebsergebnis
vor Steuern. </t>
        </r>
      </text>
    </comment>
    <comment ref="B38" authorId="0" shapeId="0" xr:uid="{00000000-0006-0000-0000-000009000000}">
      <text>
        <r>
          <rPr>
            <b/>
            <sz val="8"/>
            <color indexed="81"/>
            <rFont val="Tahoma"/>
            <family val="2"/>
          </rPr>
          <t>Für-Gründer.de</t>
        </r>
        <r>
          <rPr>
            <sz val="8"/>
            <color indexed="81"/>
            <rFont val="Tahoma"/>
            <family val="2"/>
          </rPr>
          <t xml:space="preserve">
Den Umsatzsteuersatz anpassen (19%, 7% oder 0%); Informationen finden Sie bei Unternehmen gründen/Finanzen/Steuern</t>
        </r>
      </text>
    </comment>
    <comment ref="E39" authorId="1" shapeId="0" xr:uid="{00000000-0006-0000-0000-00000A000000}">
      <text>
        <r>
          <rPr>
            <b/>
            <sz val="8"/>
            <color indexed="81"/>
            <rFont val="Tahoma"/>
            <family val="2"/>
          </rPr>
          <t xml:space="preserve">Für-Gründer.de:
</t>
        </r>
        <r>
          <rPr>
            <sz val="8"/>
            <color indexed="81"/>
            <rFont val="Tahoma"/>
            <family val="2"/>
          </rPr>
          <t>Dies wäre der zu erwartende Umsatz.</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Jens Schleuniger</author>
    <author>OSS720</author>
  </authors>
  <commentList>
    <comment ref="C20" authorId="0" shapeId="0" xr:uid="{00000000-0006-0000-0100-000001000000}">
      <text>
        <r>
          <rPr>
            <b/>
            <sz val="8"/>
            <color indexed="81"/>
            <rFont val="Tahoma"/>
            <family val="2"/>
          </rPr>
          <t>Für-Gründer.de:</t>
        </r>
        <r>
          <rPr>
            <sz val="8"/>
            <color indexed="81"/>
            <rFont val="Tahoma"/>
            <family val="2"/>
          </rPr>
          <t xml:space="preserve">
Addieren Sie die Lohnkosten aller Mitarbeiter. Vergessen Sie dabei Ihren eigenen Lohn nicht (sofern Sie auch bei Ihrem Unternehmen angestellt sind). Wenn Sie Einzelunternehmer sind, sollten Sie trotzdem kalkulatorisch einen Mindestlohn einberechnen.</t>
        </r>
      </text>
    </comment>
    <comment ref="C21" authorId="1" shapeId="0" xr:uid="{00000000-0006-0000-0100-000002000000}">
      <text>
        <r>
          <rPr>
            <b/>
            <sz val="8"/>
            <color indexed="81"/>
            <rFont val="Tahoma"/>
            <family val="2"/>
          </rPr>
          <t>Für-Gründer.de</t>
        </r>
        <r>
          <rPr>
            <sz val="8"/>
            <color indexed="81"/>
            <rFont val="Tahoma"/>
            <family val="2"/>
          </rPr>
          <t xml:space="preserve">
Die Richtgröße für 
die Planung liegt bei 25% der Personalkosten</t>
        </r>
      </text>
    </comment>
    <comment ref="C23" authorId="1" shapeId="0" xr:uid="{00000000-0006-0000-0100-000003000000}">
      <text>
        <r>
          <rPr>
            <b/>
            <sz val="8"/>
            <color indexed="81"/>
            <rFont val="Tahoma"/>
            <family val="2"/>
          </rPr>
          <t>Für-Gründer.de</t>
        </r>
        <r>
          <rPr>
            <sz val="8"/>
            <color indexed="81"/>
            <rFont val="Tahoma"/>
            <family val="2"/>
          </rPr>
          <t xml:space="preserve">
Alle Marketing Kosten (inkl. Werbung etc.); siehe Marketingbudget auf wwww.für-gründer.de</t>
        </r>
      </text>
    </comment>
    <comment ref="C26" authorId="1" shapeId="0" xr:uid="{00000000-0006-0000-0100-000004000000}">
      <text>
        <r>
          <rPr>
            <b/>
            <sz val="8"/>
            <color indexed="81"/>
            <rFont val="Tahoma"/>
            <family val="2"/>
          </rPr>
          <t>Für-Gründer.de</t>
        </r>
        <r>
          <rPr>
            <sz val="8"/>
            <color indexed="81"/>
            <rFont val="Tahoma"/>
            <family val="2"/>
          </rPr>
          <t xml:space="preserve">
Abschreibungen auf Mobiliar, IT (PCs), Software etc. sollten miteingerechnet werden</t>
        </r>
      </text>
    </comment>
    <comment ref="C28" authorId="1" shapeId="0" xr:uid="{00000000-0006-0000-0100-000005000000}">
      <text>
        <r>
          <rPr>
            <b/>
            <sz val="8"/>
            <color indexed="81"/>
            <rFont val="Tahoma"/>
            <family val="2"/>
          </rPr>
          <t>Für-Gründer.de</t>
        </r>
        <r>
          <rPr>
            <sz val="8"/>
            <color indexed="81"/>
            <rFont val="Tahoma"/>
            <family val="2"/>
          </rPr>
          <t xml:space="preserve">
Rechnen Sie kalkulatorisch mit einem Zinssatz von 6-10% für ein Darlehen. 
Vergessen Sie ggf. die Leasingrate nicht. </t>
        </r>
      </text>
    </comment>
    <comment ref="C30" authorId="1" shapeId="0" xr:uid="{00000000-0006-0000-0100-000006000000}">
      <text>
        <r>
          <rPr>
            <b/>
            <sz val="8"/>
            <color indexed="81"/>
            <rFont val="Tahoma"/>
            <family val="2"/>
          </rPr>
          <t>Für-Gründer.de</t>
        </r>
        <r>
          <rPr>
            <sz val="8"/>
            <color indexed="81"/>
            <rFont val="Tahoma"/>
            <family val="2"/>
          </rPr>
          <t xml:space="preserve">
z.B. Reisekosten, Büroartikel, sonstige Dienstleistungen (z.B. wenn Sie einen Büroservice in Anspruch nehmen etc.) sowie alle zusätzlich anfallende Kosten</t>
        </r>
      </text>
    </comment>
    <comment ref="C39" authorId="0" shapeId="0" xr:uid="{00000000-0006-0000-0100-000007000000}">
      <text>
        <r>
          <rPr>
            <b/>
            <sz val="8"/>
            <color indexed="81"/>
            <rFont val="Tahoma"/>
            <family val="2"/>
          </rPr>
          <t>Für-Gründer.de:</t>
        </r>
        <r>
          <rPr>
            <sz val="8"/>
            <color indexed="81"/>
            <rFont val="Tahoma"/>
            <family val="2"/>
          </rPr>
          <t xml:space="preserve">
Wenn Ihre Mitarbeiter im Urlaub sind, werden Sie zwar bezahlt, bringen aber keinen Ertrag</t>
        </r>
      </text>
    </comment>
    <comment ref="C40" authorId="0" shapeId="0" xr:uid="{00000000-0006-0000-0100-000008000000}">
      <text>
        <r>
          <rPr>
            <b/>
            <sz val="8"/>
            <color indexed="81"/>
            <rFont val="Tahoma"/>
            <family val="2"/>
          </rPr>
          <t>Für-Gründer.de:</t>
        </r>
        <r>
          <rPr>
            <sz val="8"/>
            <color indexed="81"/>
            <rFont val="Tahoma"/>
            <family val="2"/>
          </rPr>
          <t xml:space="preserve">
Deutsche Arbeitnehmer blieben im Jahr 2010 durchschnittlich 14,8 Tage krank zu Hause.</t>
        </r>
      </text>
    </comment>
    <comment ref="C44" authorId="0" shapeId="0" xr:uid="{00000000-0006-0000-0100-000009000000}">
      <text>
        <r>
          <rPr>
            <b/>
            <sz val="8"/>
            <color indexed="81"/>
            <rFont val="Tahoma"/>
            <family val="2"/>
          </rPr>
          <t>Für-Gründer.de:</t>
        </r>
        <r>
          <rPr>
            <sz val="8"/>
            <color indexed="81"/>
            <rFont val="Tahoma"/>
            <family val="2"/>
          </rPr>
          <t xml:space="preserve">
Sie werden nicht 100% ausgelastet sein. Eine 70%-ige Auslastung in der Beratungsindustrie ist beispielsweise gut. 
Sie müssen berücksichten, dass Sie für Offerten, Akquise, Leerläufe und Verwaltung verrechnungsfähige Zeit verlieren. </t>
        </r>
      </text>
    </comment>
    <comment ref="C54" authorId="1" shapeId="0" xr:uid="{00000000-0006-0000-0100-00000A000000}">
      <text>
        <r>
          <rPr>
            <b/>
            <sz val="8"/>
            <color indexed="81"/>
            <rFont val="Tahoma"/>
            <family val="2"/>
          </rPr>
          <t>Für-Gründer.de</t>
        </r>
        <r>
          <rPr>
            <sz val="8"/>
            <color indexed="81"/>
            <rFont val="Tahoma"/>
            <family val="2"/>
          </rPr>
          <t xml:space="preserve">
Schauen Sie doch mal bei dem Branchenbrief der VR was ihre Konkurrenz für Margen erzielt...</t>
        </r>
      </text>
    </comment>
    <comment ref="C59" authorId="0" shapeId="0" xr:uid="{00000000-0006-0000-0100-00000B000000}">
      <text>
        <r>
          <rPr>
            <b/>
            <sz val="8"/>
            <color indexed="81"/>
            <rFont val="Tahoma"/>
            <family val="2"/>
          </rPr>
          <t xml:space="preserve">Für-Gründer.de
</t>
        </r>
        <r>
          <rPr>
            <sz val="8"/>
            <color indexed="81"/>
            <rFont val="Tahoma"/>
            <family val="2"/>
          </rPr>
          <t>Den Umsatzsteuersatz anpassen (19%, 7% oder 0%); Informationen finden Sie bei Unternehmen gründen/Finanzen/Steuern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Jens Schleuniger</author>
    <author>OSS720</author>
  </authors>
  <commentList>
    <comment ref="C18" authorId="0" shapeId="0" xr:uid="{00000000-0006-0000-0200-000001000000}">
      <text>
        <r>
          <rPr>
            <b/>
            <sz val="8"/>
            <color indexed="81"/>
            <rFont val="Tahoma"/>
            <family val="2"/>
          </rPr>
          <t>Für-Gründer.de:</t>
        </r>
        <r>
          <rPr>
            <sz val="8"/>
            <color indexed="81"/>
            <rFont val="Tahoma"/>
            <family val="2"/>
          </rPr>
          <t xml:space="preserve">
Addieren Sie die Lohnkosten aller Mitarbeiter. Vergessen Sie dabei Ihren eigenen Lohn nicht (sofern Sie auch bei Ihrem Unternehmen angestellt sind). Wenn Sie Einzelunternehmer sind, sollten Sie trotzdem kalkulatorisch einen Mindestlohn einberechnen.</t>
        </r>
      </text>
    </comment>
    <comment ref="C19" authorId="1" shapeId="0" xr:uid="{00000000-0006-0000-0200-000002000000}">
      <text>
        <r>
          <rPr>
            <b/>
            <sz val="8"/>
            <color indexed="81"/>
            <rFont val="Tahoma"/>
            <family val="2"/>
          </rPr>
          <t>Für-Gründer.de</t>
        </r>
        <r>
          <rPr>
            <sz val="8"/>
            <color indexed="81"/>
            <rFont val="Tahoma"/>
            <family val="2"/>
          </rPr>
          <t xml:space="preserve">
Die Richtgröße für 
die Planung liegt bei 25% der Personalkosten</t>
        </r>
      </text>
    </comment>
    <comment ref="C21" authorId="1" shapeId="0" xr:uid="{00000000-0006-0000-0200-000003000000}">
      <text>
        <r>
          <rPr>
            <b/>
            <sz val="8"/>
            <color indexed="81"/>
            <rFont val="Tahoma"/>
            <family val="2"/>
          </rPr>
          <t>Für-Gründer.de</t>
        </r>
        <r>
          <rPr>
            <sz val="8"/>
            <color indexed="81"/>
            <rFont val="Tahoma"/>
            <family val="2"/>
          </rPr>
          <t xml:space="preserve">
Alle Marketing Kosten (inkl. Werbung etc.); siehe Marketingbudget auf wwww.für-gründer.de</t>
        </r>
      </text>
    </comment>
    <comment ref="C24" authorId="1" shapeId="0" xr:uid="{00000000-0006-0000-0200-000004000000}">
      <text>
        <r>
          <rPr>
            <b/>
            <sz val="8"/>
            <color indexed="81"/>
            <rFont val="Tahoma"/>
            <family val="2"/>
          </rPr>
          <t>Für-Gründer.de</t>
        </r>
        <r>
          <rPr>
            <sz val="8"/>
            <color indexed="81"/>
            <rFont val="Tahoma"/>
            <family val="2"/>
          </rPr>
          <t xml:space="preserve">
Abschreibungen auf Lager, Mobiliar, IT , Software etc. sollten miteingerechnet werden</t>
        </r>
      </text>
    </comment>
    <comment ref="C26" authorId="1" shapeId="0" xr:uid="{00000000-0006-0000-0200-000005000000}">
      <text>
        <r>
          <rPr>
            <b/>
            <sz val="8"/>
            <color indexed="81"/>
            <rFont val="Tahoma"/>
            <family val="2"/>
          </rPr>
          <t>Für-Gründer.de</t>
        </r>
        <r>
          <rPr>
            <sz val="8"/>
            <color indexed="81"/>
            <rFont val="Tahoma"/>
            <family val="2"/>
          </rPr>
          <t xml:space="preserve">
Rechnen Sie kalkulatorisch mit einem Zinssatz von 6-10% für ein Darlehen. Vergessen Sie ggf. die Leasingrate für Fahrzeuge und Maschinen nicht! </t>
        </r>
      </text>
    </comment>
    <comment ref="C28" authorId="1" shapeId="0" xr:uid="{00000000-0006-0000-0200-000006000000}">
      <text>
        <r>
          <rPr>
            <b/>
            <sz val="8"/>
            <color indexed="81"/>
            <rFont val="Tahoma"/>
            <family val="2"/>
          </rPr>
          <t>Für-Gründer.de</t>
        </r>
        <r>
          <rPr>
            <sz val="8"/>
            <color indexed="81"/>
            <rFont val="Tahoma"/>
            <family val="2"/>
          </rPr>
          <t xml:space="preserve">
z.B. Reisekosten, Büroartikel, sonstige Dienstleistungen (z.B. wenn Sie einen Büroservice in Anspruch nehmen etc.) sowie alle sonst zusätzlich anfallende Kosten.</t>
        </r>
      </text>
    </comment>
    <comment ref="C38" authorId="0" shapeId="0" xr:uid="{00000000-0006-0000-0200-000007000000}">
      <text>
        <r>
          <rPr>
            <b/>
            <sz val="8"/>
            <color indexed="81"/>
            <rFont val="Tahoma"/>
            <family val="2"/>
          </rPr>
          <t>Für-Gründer.de:</t>
        </r>
        <r>
          <rPr>
            <sz val="8"/>
            <color indexed="81"/>
            <rFont val="Tahoma"/>
            <family val="2"/>
          </rPr>
          <t xml:space="preserve">
Wenn Sie oder Ihre Mitarbeiter im Urlaub sind, werden Sie zwar bezahlt, erwirtschaften aber keinen Ertrag</t>
        </r>
      </text>
    </comment>
    <comment ref="C39" authorId="0" shapeId="0" xr:uid="{00000000-0006-0000-0200-000008000000}">
      <text>
        <r>
          <rPr>
            <b/>
            <sz val="8"/>
            <color indexed="81"/>
            <rFont val="Tahoma"/>
            <family val="2"/>
          </rPr>
          <t>Für-Gründer.de:</t>
        </r>
        <r>
          <rPr>
            <sz val="8"/>
            <color indexed="81"/>
            <rFont val="Tahoma"/>
            <family val="2"/>
          </rPr>
          <t xml:space="preserve">
Deutsche Arbeitnehmer blieben im Jahr 2010 durchschnittlich 14,8 Tage krank zu Hause.</t>
        </r>
      </text>
    </comment>
    <comment ref="C43" authorId="0" shapeId="0" xr:uid="{00000000-0006-0000-0200-000009000000}">
      <text>
        <r>
          <rPr>
            <b/>
            <sz val="8"/>
            <color indexed="81"/>
            <rFont val="Tahoma"/>
            <family val="2"/>
          </rPr>
          <t>Für-Gründer.de:</t>
        </r>
        <r>
          <rPr>
            <sz val="8"/>
            <color indexed="81"/>
            <rFont val="Tahoma"/>
            <family val="2"/>
          </rPr>
          <t xml:space="preserve">
Sie werden nicht 100% ausgelastet sein. Die durchschnittliche Auslastung eines Handwerkbetriebs in Deutschland liegt bei etwa 75%. 
Berücksichtigen müssen Sie, dass Sie für Offerten, Akquise, Leerläufe und Verwaltung verrechnungsfähige Zeit verlieren. </t>
        </r>
      </text>
    </comment>
    <comment ref="C58" authorId="0" shapeId="0" xr:uid="{00000000-0006-0000-0200-00000A000000}">
      <text>
        <r>
          <rPr>
            <b/>
            <sz val="8"/>
            <color indexed="81"/>
            <rFont val="Tahoma"/>
            <family val="2"/>
          </rPr>
          <t>Für-Gründer.de:</t>
        </r>
        <r>
          <rPr>
            <sz val="8"/>
            <color indexed="81"/>
            <rFont val="Tahoma"/>
            <family val="2"/>
          </rPr>
          <t xml:space="preserve">
Geben Sie hier die gesamten Materialkosten, die Sie für die Erfüllung des Auftrags benötigen, an. </t>
        </r>
      </text>
    </comment>
    <comment ref="C59" authorId="0" shapeId="0" xr:uid="{00000000-0006-0000-0200-00000B000000}">
      <text>
        <r>
          <rPr>
            <b/>
            <sz val="8"/>
            <color indexed="81"/>
            <rFont val="Tahoma"/>
            <family val="2"/>
          </rPr>
          <t>Für-Gründer.de:</t>
        </r>
        <r>
          <rPr>
            <sz val="8"/>
            <color indexed="81"/>
            <rFont val="Tahoma"/>
            <family val="2"/>
          </rPr>
          <t xml:space="preserve">
Aufschlag für Lager, Abschreibung &amp; Transport</t>
        </r>
      </text>
    </comment>
    <comment ref="C69" authorId="1" shapeId="0" xr:uid="{00000000-0006-0000-0200-00000C000000}">
      <text>
        <r>
          <rPr>
            <b/>
            <sz val="8"/>
            <color indexed="81"/>
            <rFont val="Tahoma"/>
            <family val="2"/>
          </rPr>
          <t>Für-Gründer.de</t>
        </r>
        <r>
          <rPr>
            <sz val="8"/>
            <color indexed="81"/>
            <rFont val="Tahoma"/>
            <family val="2"/>
          </rPr>
          <t xml:space="preserve">
Schauen Sie doch mal bei dem Branchenbrief der VR was ihre Konkurrenz für Margen erzielt...</t>
        </r>
      </text>
    </comment>
    <comment ref="C80" authorId="0" shapeId="0" xr:uid="{00000000-0006-0000-0200-00000D000000}">
      <text>
        <r>
          <rPr>
            <b/>
            <sz val="8"/>
            <color indexed="81"/>
            <rFont val="Tahoma"/>
            <family val="2"/>
          </rPr>
          <t xml:space="preserve">Für-Gründer.de
</t>
        </r>
        <r>
          <rPr>
            <sz val="8"/>
            <color indexed="81"/>
            <rFont val="Tahoma"/>
            <family val="2"/>
          </rPr>
          <t>Den Umsatzsteuersatz anpassen (19%, 7% oder 0%); Informationen finden Sie bei Unternehmen gründen/Finanzen/Steuern</t>
        </r>
      </text>
    </comment>
  </commentList>
</comments>
</file>

<file path=xl/sharedStrings.xml><?xml version="1.0" encoding="utf-8"?>
<sst xmlns="http://schemas.openxmlformats.org/spreadsheetml/2006/main" count="213" uniqueCount="148">
  <si>
    <t>Materialkosten</t>
  </si>
  <si>
    <t>Abschreibungen</t>
  </si>
  <si>
    <t>Weitere Kosten</t>
  </si>
  <si>
    <t>Finanzierungskosten</t>
  </si>
  <si>
    <t>Marketingkosten</t>
  </si>
  <si>
    <t>IT Kosten</t>
  </si>
  <si>
    <t>Versicherung</t>
  </si>
  <si>
    <t>Rabatt (%)</t>
  </si>
  <si>
    <t>Skonto (%)</t>
  </si>
  <si>
    <t>Kosten p.a.</t>
  </si>
  <si>
    <t>%</t>
  </si>
  <si>
    <t>Personalnebenkosten</t>
  </si>
  <si>
    <t>Tipps</t>
  </si>
  <si>
    <t>Link VR Branchenbrief</t>
  </si>
  <si>
    <t>A.) Schauen Sie doch beim Branchenbrief der VR, welche marktüblichen Gewinnmargen erzielt werden</t>
  </si>
  <si>
    <t xml:space="preserve">Die Preiskalkulation dient nur als Orientierungshilfe und sollte jeweils auf die Unternehmenssituation angepasst werden. </t>
  </si>
  <si>
    <t>Miete</t>
  </si>
  <si>
    <r>
      <t xml:space="preserve">Bitte tragen Sie Ihre Werte in die </t>
    </r>
    <r>
      <rPr>
        <b/>
        <sz val="10"/>
        <color indexed="9"/>
        <rFont val="Tahoma"/>
        <family val="2"/>
      </rPr>
      <t>grauen Zellen</t>
    </r>
    <r>
      <rPr>
        <sz val="10"/>
        <rFont val="Tahoma"/>
        <family val="2"/>
      </rPr>
      <t xml:space="preserve"> ein!</t>
    </r>
  </si>
  <si>
    <t xml:space="preserve">Des Weiteren sind die vom Markt bezahlten Preise zu berücksichtigen, um sicherzustellen, dass der Verkaufspreis wettbewerbsfähig ist. </t>
  </si>
  <si>
    <t>Ist der Preis den Sie ermittelt haben realistisch? Wären Kunden bereit diesen Preis zu zahlen und</t>
  </si>
  <si>
    <t>B.) Es lohnt sich, auch einen Blick auf die stärksten Konkurrenten zu haben; beim Unternehmensregister finden Sie Bilanzinformationen zu den Konkurrenten</t>
  </si>
  <si>
    <t>Link Unternehmensregister</t>
  </si>
  <si>
    <t>Kosten pro Std.</t>
  </si>
  <si>
    <t>Jährliche Kosten</t>
  </si>
  <si>
    <t>Tage im Jahr</t>
  </si>
  <si>
    <t>Samstage &amp; Sonntage</t>
  </si>
  <si>
    <t>Feiertage</t>
  </si>
  <si>
    <t>Urlaubstage</t>
  </si>
  <si>
    <t>Krankheit</t>
  </si>
  <si>
    <t>Netto Arbeitstage</t>
  </si>
  <si>
    <t>Anzahl Arbeitsstunden pro Tag</t>
  </si>
  <si>
    <t>Anzahl Mitarbeiter, deren Stunden verrechnet werden können</t>
  </si>
  <si>
    <t>Fakturierfähige Stunden pro Jahr</t>
  </si>
  <si>
    <t>Angebotspreis Netto</t>
  </si>
  <si>
    <t>Option 2.) Gewinn pro Stunde in Euro</t>
  </si>
  <si>
    <r>
      <t xml:space="preserve">Option 1.) </t>
    </r>
    <r>
      <rPr>
        <b/>
        <sz val="10"/>
        <rFont val="Tahoma"/>
        <family val="2"/>
      </rPr>
      <t>Gewinn</t>
    </r>
    <r>
      <rPr>
        <sz val="10"/>
        <rFont val="Tahoma"/>
        <family val="2"/>
      </rPr>
      <t xml:space="preserve"> pro Stunde in %</t>
    </r>
  </si>
  <si>
    <t>Mehrwertsteuer</t>
  </si>
  <si>
    <t>Angebotspreis Brutto</t>
  </si>
  <si>
    <t>(Preis pro Arbeitsstunde; z.B. für Beratungsdienstleistung)</t>
  </si>
  <si>
    <t>Plus Gewinn pro Stunde</t>
  </si>
  <si>
    <t>Tage/Std</t>
  </si>
  <si>
    <t>Total fakturierfähige Stunden pro Jahr</t>
  </si>
  <si>
    <t>Für Handwerker haben wir ein eigenes Tool entwickelt!</t>
  </si>
  <si>
    <t>Beachten Sie bei der Auswertung:</t>
  </si>
  <si>
    <t>kann der Preis im Wettbewerb bestehen? Vergleichen Sie mit Konkurrenten! Ist der ermittelte</t>
  </si>
  <si>
    <t>Preis zu hoch, gibt es verschiedene Stellschrauben:</t>
  </si>
  <si>
    <r>
      <t>- Erhöhung des Absatzes:</t>
    </r>
    <r>
      <rPr>
        <sz val="10"/>
        <rFont val="Tahoma"/>
        <family val="2"/>
      </rPr>
      <t xml:space="preserve"> Wenn Sie Ihre Auslastung um z.B. 10% erhöhen können durch eine Preisreduzierung (z.B. Sonderrabat) von z.B. 5%, so lohnt sich die Preissenkung.</t>
    </r>
  </si>
  <si>
    <r>
      <t>- Kosten reduzieren:</t>
    </r>
    <r>
      <rPr>
        <sz val="10"/>
        <rFont val="Tahoma"/>
        <family val="2"/>
      </rPr>
      <t xml:space="preserve"> Überlegen Sie sich, wo Sie ggf. Kosten einsparen können (inbesondere auf der Personalseite; ggf. macht eine erfolgsorientierte Vergütungen für das Personal Sinn)</t>
    </r>
  </si>
  <si>
    <r>
      <rPr>
        <b/>
        <sz val="10"/>
        <rFont val="Tahoma"/>
        <family val="2"/>
      </rPr>
      <t>- Gewinnmarge senken</t>
    </r>
    <r>
      <rPr>
        <sz val="10"/>
        <rFont val="Tahoma"/>
        <family val="2"/>
      </rPr>
      <t>: Ggf. müssen Sie Ihre Gewinnerwartungen anpassen, damit Sie konkurrenzfähig bleiben</t>
    </r>
  </si>
  <si>
    <t xml:space="preserve">Der abschliessend berechnete kalkulatorische Gewinn ist vor Steuern zu betrachten. </t>
  </si>
  <si>
    <t>Kosten pro faktuierfähiger Stunde</t>
  </si>
  <si>
    <t>Mit Hilfe des Preiskalkulations-Tools können Sie berechnen, welchen Preis Sie</t>
  </si>
  <si>
    <t>pro Arbeitsstunde berechnen sollten. Der Preis pro Arbeitsstunde ist vor allem</t>
  </si>
  <si>
    <t xml:space="preserve">für die Unternehmer relevant, bei denen der Materialanteil der Gesamtleistung </t>
  </si>
  <si>
    <t xml:space="preserve">einfach berechnet werden, indem die gesamten Kosten durch die fakturierfähigen </t>
  </si>
  <si>
    <t>sehr gering ist (z.B. Designer etc.). Der Stundensatz kann dabei relativ einfach</t>
  </si>
  <si>
    <t xml:space="preserve">Arbeitsstunden geteilt werden und eine Marge hinzugerechnet wird. </t>
  </si>
  <si>
    <t>Jährliche Fix-Kosten</t>
  </si>
  <si>
    <t>Handwerk: Preis pro Auftrag</t>
  </si>
  <si>
    <t>Anzahl Stunden für den Auftrag</t>
  </si>
  <si>
    <t>Lohnkosten pro Auftrag</t>
  </si>
  <si>
    <t>Aufschlag auf Material</t>
  </si>
  <si>
    <t>Total Kosten</t>
  </si>
  <si>
    <t>Total Kosten für den Auftrag</t>
  </si>
  <si>
    <r>
      <t xml:space="preserve">Option 1.) </t>
    </r>
    <r>
      <rPr>
        <b/>
        <sz val="10"/>
        <rFont val="Tahoma"/>
        <family val="2"/>
      </rPr>
      <t>Gewinn</t>
    </r>
    <r>
      <rPr>
        <sz val="10"/>
        <rFont val="Tahoma"/>
        <family val="2"/>
      </rPr>
      <t xml:space="preserve"> Marge in %</t>
    </r>
  </si>
  <si>
    <t>Option 2.) Gewinn in Euro</t>
  </si>
  <si>
    <t>Angebotspreis inklusive Gewinn</t>
  </si>
  <si>
    <t>Angebotspreis Vor Rabatt und Skonto</t>
  </si>
  <si>
    <t>Mit Hilfe des Preiskalkulations-Tools können Sie kalkulieren, welchen Preis Sie</t>
  </si>
  <si>
    <t>pro Auftrag berechnen sollten. Dabei stellen Sie zuerst die jährlichen Fixkosten</t>
  </si>
  <si>
    <t>zusammen. Danach können Sie die Fixkosten pro fakturierfähiger Arbeisstunde</t>
  </si>
  <si>
    <t>berechnen. Mit Hilfe der Kosten pro Arbeitsstunde und den Materialkosten sind</t>
  </si>
  <si>
    <t xml:space="preserve">Sie in der Lage, die Gesamtkosten für einen Auftrag zu berechnen. Addieren </t>
  </si>
  <si>
    <t xml:space="preserve">müssen Sie dann noch Ihre angestrebte Gewinnmarge sowie die Ermässigungen. </t>
  </si>
  <si>
    <t>Gewinnmarge für den Auftrag</t>
  </si>
  <si>
    <r>
      <t>- Erhöhung des Umsatz:</t>
    </r>
    <r>
      <rPr>
        <sz val="10"/>
        <rFont val="Tahoma"/>
        <family val="2"/>
      </rPr>
      <t xml:space="preserve"> Wenn Sie Ihre Auslastung um z.B. 10% erhöhen können durch eine Preisreduzierung (z.B. Sonderrabat) von z.B. 5% lohnt sich die Preissenkung</t>
    </r>
  </si>
  <si>
    <t>Kosten für den Auftrag</t>
  </si>
  <si>
    <t>Dienstleistung: Preis pro Stunde</t>
  </si>
  <si>
    <t>Link</t>
  </si>
  <si>
    <t>Zeitverlust bzw. Nicht-Auslastung</t>
  </si>
  <si>
    <t>Kalkulatorischer Gewinn pro Jahr vor Steuern</t>
  </si>
  <si>
    <t>Personalkosten für alle Mitarbeiter (Löhne)</t>
  </si>
  <si>
    <t>Kosten pro fakturierfähiger Stunde</t>
  </si>
  <si>
    <t>Netto Arbeitsstunden pro Mitarbeiter pro Jahr</t>
  </si>
  <si>
    <t>Zeitverlust durch Nicht-Austlastung</t>
  </si>
  <si>
    <t>Angebotskalkulation</t>
  </si>
  <si>
    <t>Mit Hilfe des Preiskalkulations-Tools können Sie den Selbstkosten,</t>
  </si>
  <si>
    <t xml:space="preserve">den Mindestverkaufspreis, sowie den Barverkaufspreis ermitteln. </t>
  </si>
  <si>
    <t xml:space="preserve">Für den Fall, dass Sie unterschiedliche Produkte haben, </t>
  </si>
  <si>
    <t>Hinweise zum Einsatz des Tools zur Preiskalkulation</t>
  </si>
  <si>
    <t>stehen Ihnen mehrere Tabellen zur Nutzung zur Verfügung.</t>
  </si>
  <si>
    <t>1. Produktionsmenge: Hier tragen Sie die geschätzte jährliche Absatzmenge ein.</t>
  </si>
  <si>
    <t>Seien Sie dabei realistisch und beachten Sie Ihre vorhandenen Produktionskapazitäten</t>
  </si>
  <si>
    <t>2. Schätzen Sie die jeweiligen Kosten ab, die voraussichtlich entstehen. Bei den</t>
  </si>
  <si>
    <t>Personalnebenkosten verwenden Sie einen Prozentwert, der sich auf die Personalkosten bezieht.</t>
  </si>
  <si>
    <t>Produktname</t>
  </si>
  <si>
    <t>Kosten pro Stk.</t>
  </si>
  <si>
    <t>Produktionsmenge</t>
  </si>
  <si>
    <t>3. Kosten pro. Stk. Und Selbstkosten: Durch das Eintragen der Kosten, sehen Sie welche Kosten</t>
  </si>
  <si>
    <t>Vorleistungen</t>
  </si>
  <si>
    <t>pro Stück anfallen und auf welche Selbstkosten sich diese addieren. Dies müsste der Preis Ihres</t>
  </si>
  <si>
    <t>Personalkosten (Löhne)</t>
  </si>
  <si>
    <t>Produkts sein, um zumindest die aufgeführten Kosten decken zu können.</t>
  </si>
  <si>
    <t>4. Angestrebter Gewinn pro Stück: Tragen Sie hier ein, welchen Aufschlag Sie auf die Kosten</t>
  </si>
  <si>
    <t>pro Stück erheben wollen. Dieser Aufschlag stellt Ihren Gewinn dar. Sind es 10 % oder 20 %?</t>
  </si>
  <si>
    <t>Rechts in der Zeile sehen Sie dann, welchem Jahresgewinn vor Steuern dies entsprechend würde.</t>
  </si>
  <si>
    <t xml:space="preserve">5. Mindestverkaufspreis: Dies ist der Preis pro Stück, den Sie verlangen müssten um Kosten zu decken </t>
  </si>
  <si>
    <t>und den angestrebten Gewinn zu erzielen.</t>
  </si>
  <si>
    <t xml:space="preserve">6. Rabatt, Skonto, Umsatzsteuer: Mögliche Rabatte oder die Einräumung von Skonto sollten Sie </t>
  </si>
  <si>
    <t>ebenfalls berücksichtigen. Abschließend kommt die Umsatzsteuer hinzu. Sie erhalten dann</t>
  </si>
  <si>
    <t>Selbstkosten</t>
  </si>
  <si>
    <t>den Barverkaufspreis Brutto - also ohne die Berücksichtigung von anderen Steuern wie der Ein-</t>
  </si>
  <si>
    <r>
      <t xml:space="preserve">Angestrebter </t>
    </r>
    <r>
      <rPr>
        <b/>
        <sz val="10"/>
        <rFont val="Tahoma"/>
        <family val="2"/>
      </rPr>
      <t>Gewinn</t>
    </r>
    <r>
      <rPr>
        <sz val="10"/>
        <rFont val="Tahoma"/>
        <family val="2"/>
      </rPr>
      <t xml:space="preserve"> pro Stück</t>
    </r>
  </si>
  <si>
    <t>Einkommensteuer, Gewerbesteuer, Körperschaftsteuer. Diese Steuern hängen stark von der Höhe</t>
  </si>
  <si>
    <t>Mindestverkaufspreis</t>
  </si>
  <si>
    <t>des Gewinns ab. Berücksichtigen Sie in Ihren Berechnungen also, dass von dem in der Tabelle ausgewiesenen</t>
  </si>
  <si>
    <t>Gewinn noch Steuern zu entrichten sind.</t>
  </si>
  <si>
    <t>Listenpreis</t>
  </si>
  <si>
    <t>Beachten Sie bei der Auswertung</t>
  </si>
  <si>
    <t>Barverkaufspreis Netto</t>
  </si>
  <si>
    <t>Umsatzsteuer</t>
  </si>
  <si>
    <t xml:space="preserve">kann der Preis im Wettbewerb bestehen? </t>
  </si>
  <si>
    <t>Barverkaufspreis Brutto</t>
  </si>
  <si>
    <t>Ist der ermittelte Preis zu hoch, gibt es verschiedene Stellschrauben:</t>
  </si>
  <si>
    <r>
      <t>Erhöhung des Absatzes:</t>
    </r>
    <r>
      <rPr>
        <sz val="10"/>
        <rFont val="Tahoma"/>
        <family val="2"/>
      </rPr>
      <t xml:space="preserve"> können Sie eventuell mehr absetzen, dann lässt sich auch mit einem niedrigeren</t>
    </r>
  </si>
  <si>
    <t>Preis der angestrebte Gewinn erzielen.</t>
  </si>
  <si>
    <r>
      <t>Kosten reduzieren:</t>
    </r>
    <r>
      <rPr>
        <sz val="10"/>
        <rFont val="Tahoma"/>
        <family val="2"/>
      </rPr>
      <t xml:space="preserve"> Wo können Sie Kosten sparen, um den Preis zu drücken? Gehen Sie jede Position durch.</t>
    </r>
  </si>
  <si>
    <r>
      <t>Angestrebter Gewinn:</t>
    </r>
    <r>
      <rPr>
        <sz val="10"/>
        <rFont val="Tahoma"/>
        <family val="2"/>
      </rPr>
      <t xml:space="preserve"> Ist Ihre Marge und damit der Jahresgewinn wirklich realistisch? Vergleichen Sie Werte </t>
    </r>
  </si>
  <si>
    <t>der Branche.</t>
  </si>
  <si>
    <t>Preiskalkulation Produkt</t>
  </si>
  <si>
    <t>&gt;&gt; Hier geht es zu der Preiskalkulation für Produkte</t>
  </si>
  <si>
    <t>&gt;&gt; Hier geht es zu der Preiskalkulation für Dienstleistungen</t>
  </si>
  <si>
    <t>&gt;&gt; Hier geht es zu der Preiskalkulation fürs Handwerk</t>
  </si>
  <si>
    <t>Werde erfolgreicher mit dem Unternehmerheld!</t>
  </si>
  <si>
    <t>Dank unserer Online-Lösung Unternehmerheld planst du besser, gründest effizienter und</t>
  </si>
  <si>
    <t xml:space="preserve">dein Unternehmen wächst nachhaltiger und erfolgreicher. </t>
  </si>
  <si>
    <t>Business- &amp; Finanzplan</t>
  </si>
  <si>
    <t>Gründungscockpit</t>
  </si>
  <si>
    <t>Buchhaltung</t>
  </si>
  <si>
    <t>Erstelle deinen bankfähigen</t>
  </si>
  <si>
    <t>Lass dir deine individuellen</t>
  </si>
  <si>
    <t xml:space="preserve">Erstelle Angebote &amp; Rechnungen. </t>
  </si>
  <si>
    <t>Businessplan und Finanzplan</t>
  </si>
  <si>
    <t>Gründungsschritte zusammen-</t>
  </si>
  <si>
    <t>Deine Buchhaltung macht sich</t>
  </si>
  <si>
    <t>innert kürzester Zeit selbst</t>
  </si>
  <si>
    <t>stellen und spare Zeit &amp; Geld</t>
  </si>
  <si>
    <t>dabei wie von selbst!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</si>
</sst>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43" formatCode="_-* #,##0.00\ _€_-;\-* #,##0.00\ _€_-;_-* &quot;-&quot;??\ _€_-;_-@_-"/>
    <numFmt numFmtId="164" formatCode="_-* #,##0\ &quot;€&quot;_-;\-* #,##0\ &quot;€&quot;_-;_-* &quot;-&quot;??\ &quot;€&quot;_-;_-@_-"/>
    <numFmt numFmtId="165" formatCode="_-* #,##0\ _€_-;\-* #,##0\ _€_-;_-* &quot;-&quot;??\ _€_-;_-@_-"/>
    <numFmt numFmtId="166" formatCode="0\ &quot;Std./Tag&quot;"/>
    <numFmt numFmtId="167" formatCode="0\ &quot;Tage&quot;"/>
    <numFmt numFmtId="168" formatCode="0\ &quot;Std.&quot;"/>
  </numFmts>
  <fonts count="33" x14ac:knownFonts="1">
    <font>
      <sz val="10"/>
      <name val="Arial"/>
    </font>
    <font>
      <sz val="10"/>
      <name val="Arial"/>
      <family val="2"/>
    </font>
    <font>
      <sz val="8"/>
      <color indexed="81"/>
      <name val="Tahoma"/>
      <family val="2"/>
    </font>
    <font>
      <sz val="8"/>
      <name val="Arial"/>
      <family val="2"/>
    </font>
    <font>
      <b/>
      <sz val="8"/>
      <color indexed="81"/>
      <name val="Tahoma"/>
      <family val="2"/>
    </font>
    <font>
      <sz val="10"/>
      <name val="Tahoma"/>
      <family val="2"/>
    </font>
    <font>
      <b/>
      <sz val="10"/>
      <name val="Tahoma"/>
      <family val="2"/>
    </font>
    <font>
      <b/>
      <sz val="16"/>
      <name val="Tahoma"/>
      <family val="2"/>
    </font>
    <font>
      <b/>
      <sz val="10"/>
      <color indexed="9"/>
      <name val="Tahoma"/>
      <family val="2"/>
    </font>
    <font>
      <sz val="10"/>
      <color indexed="55"/>
      <name val="Tahoma"/>
      <family val="2"/>
    </font>
    <font>
      <b/>
      <sz val="10"/>
      <color indexed="55"/>
      <name val="Tahoma"/>
      <family val="2"/>
    </font>
    <font>
      <b/>
      <sz val="10"/>
      <color indexed="23"/>
      <name val="Tahoma"/>
      <family val="2"/>
    </font>
    <font>
      <sz val="8"/>
      <name val="Tahoma"/>
      <family val="2"/>
    </font>
    <font>
      <u/>
      <sz val="10"/>
      <color indexed="12"/>
      <name val="Arial"/>
      <family val="2"/>
    </font>
    <font>
      <b/>
      <sz val="12"/>
      <name val="Tahoma"/>
      <family val="2"/>
    </font>
    <font>
      <u/>
      <sz val="10"/>
      <color indexed="50"/>
      <name val="Tahoma"/>
      <family val="2"/>
    </font>
    <font>
      <u/>
      <sz val="10"/>
      <color indexed="50"/>
      <name val="Arial"/>
      <family val="2"/>
    </font>
    <font>
      <sz val="10"/>
      <name val="Arial"/>
      <family val="2"/>
    </font>
    <font>
      <sz val="11"/>
      <color theme="1"/>
      <name val="Calibri"/>
      <family val="2"/>
      <scheme val="minor"/>
    </font>
    <font>
      <u/>
      <sz val="10"/>
      <color rgb="FF95BC1A"/>
      <name val="Tahoma"/>
      <family val="2"/>
    </font>
    <font>
      <u/>
      <sz val="10"/>
      <color rgb="FF95BC1A"/>
      <name val="Arial"/>
      <family val="2"/>
    </font>
    <font>
      <b/>
      <sz val="10"/>
      <color theme="0"/>
      <name val="Tahoma"/>
      <family val="2"/>
    </font>
    <font>
      <u/>
      <sz val="10"/>
      <color theme="6"/>
      <name val="Arial"/>
      <family val="2"/>
    </font>
    <font>
      <b/>
      <sz val="24"/>
      <name val="Calibri Light"/>
      <family val="2"/>
    </font>
    <font>
      <sz val="11"/>
      <name val="Calibri Light"/>
      <family val="2"/>
    </font>
    <font>
      <sz val="11"/>
      <color rgb="FFFF0000"/>
      <name val="Calibri Light"/>
      <family val="2"/>
    </font>
    <font>
      <sz val="12"/>
      <name val="Calibri Light"/>
      <family val="2"/>
    </font>
    <font>
      <b/>
      <sz val="12"/>
      <name val="Calibri Light"/>
      <family val="2"/>
    </font>
    <font>
      <b/>
      <sz val="12"/>
      <color rgb="FF4ABFB4"/>
      <name val="Calibri Light"/>
      <family val="2"/>
    </font>
    <font>
      <sz val="11"/>
      <color rgb="FF4ABFB4"/>
      <name val="Calibri Light"/>
      <family val="2"/>
    </font>
    <font>
      <sz val="10"/>
      <name val="Calibri Light"/>
      <family val="2"/>
    </font>
    <font>
      <b/>
      <sz val="11"/>
      <name val="Calibri Light"/>
      <family val="2"/>
    </font>
    <font>
      <u/>
      <sz val="10"/>
      <color theme="0" tint="-0.499984740745262"/>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95BC1A"/>
        <bgColor indexed="64"/>
      </patternFill>
    </fill>
    <fill>
      <patternFill patternType="solid">
        <fgColor theme="0"/>
        <bgColor indexed="64"/>
      </patternFill>
    </fill>
    <fill>
      <patternFill patternType="solid">
        <fgColor theme="0" tint="-0.249977111117893"/>
        <bgColor indexed="64"/>
      </patternFill>
    </fill>
    <fill>
      <patternFill patternType="solid">
        <fgColor rgb="FFF8F8F8"/>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18" fillId="0" borderId="0"/>
    <xf numFmtId="44" fontId="1" fillId="0" borderId="0" applyFont="0" applyFill="0" applyBorder="0" applyAlignment="0" applyProtection="0"/>
    <xf numFmtId="44" fontId="17" fillId="0" borderId="0" applyFont="0" applyFill="0" applyBorder="0" applyAlignment="0" applyProtection="0"/>
    <xf numFmtId="0" fontId="1" fillId="0" borderId="0"/>
    <xf numFmtId="0" fontId="1" fillId="0" borderId="0"/>
  </cellStyleXfs>
  <cellXfs count="131">
    <xf numFmtId="0" fontId="0" fillId="0" borderId="0" xfId="0"/>
    <xf numFmtId="0" fontId="5" fillId="2" borderId="0" xfId="0" applyFont="1" applyFill="1"/>
    <xf numFmtId="0" fontId="7" fillId="2" borderId="0" xfId="0" applyFont="1" applyFill="1"/>
    <xf numFmtId="0" fontId="5" fillId="2" borderId="1" xfId="0" applyFont="1" applyFill="1" applyBorder="1"/>
    <xf numFmtId="0" fontId="5" fillId="2" borderId="2" xfId="0" applyFont="1" applyFill="1" applyBorder="1"/>
    <xf numFmtId="0" fontId="5" fillId="2" borderId="0" xfId="0" applyFont="1" applyFill="1" applyBorder="1"/>
    <xf numFmtId="0" fontId="6" fillId="2" borderId="3" xfId="0" applyFont="1" applyFill="1" applyBorder="1"/>
    <xf numFmtId="0" fontId="6" fillId="2" borderId="0" xfId="0" applyFont="1" applyFill="1" applyBorder="1"/>
    <xf numFmtId="9" fontId="6" fillId="2" borderId="3" xfId="4" applyFont="1" applyFill="1" applyBorder="1"/>
    <xf numFmtId="164" fontId="5" fillId="2" borderId="0" xfId="7" applyNumberFormat="1" applyFont="1" applyFill="1" applyAlignment="1">
      <alignment horizontal="center"/>
    </xf>
    <xf numFmtId="44" fontId="9" fillId="2" borderId="1" xfId="7" applyNumberFormat="1" applyFont="1" applyFill="1" applyBorder="1" applyAlignment="1">
      <alignment horizontal="center"/>
    </xf>
    <xf numFmtId="44" fontId="10" fillId="2" borderId="3" xfId="7" applyNumberFormat="1" applyFont="1" applyFill="1" applyBorder="1" applyAlignment="1">
      <alignment horizontal="center"/>
    </xf>
    <xf numFmtId="0" fontId="12" fillId="2" borderId="0" xfId="0" applyFont="1" applyFill="1"/>
    <xf numFmtId="0" fontId="5" fillId="3" borderId="0" xfId="0" applyFont="1" applyFill="1"/>
    <xf numFmtId="0" fontId="6" fillId="2" borderId="0" xfId="0" applyFont="1" applyFill="1"/>
    <xf numFmtId="0" fontId="14" fillId="2" borderId="0" xfId="0" applyFont="1" applyFill="1"/>
    <xf numFmtId="0" fontId="15" fillId="2" borderId="0" xfId="0" applyFont="1" applyFill="1"/>
    <xf numFmtId="9" fontId="5" fillId="2" borderId="1" xfId="4" applyFont="1" applyFill="1" applyBorder="1"/>
    <xf numFmtId="164" fontId="5" fillId="3" borderId="1" xfId="7" applyNumberFormat="1" applyFont="1" applyFill="1" applyBorder="1" applyAlignment="1" applyProtection="1">
      <alignment horizontal="center"/>
      <protection locked="0"/>
    </xf>
    <xf numFmtId="164" fontId="5" fillId="3" borderId="2" xfId="7" applyNumberFormat="1" applyFont="1" applyFill="1" applyBorder="1" applyAlignment="1" applyProtection="1">
      <alignment horizontal="center"/>
      <protection locked="0"/>
    </xf>
    <xf numFmtId="164" fontId="5" fillId="3" borderId="0" xfId="7" applyNumberFormat="1" applyFont="1" applyFill="1" applyAlignment="1" applyProtection="1">
      <alignment horizontal="center"/>
      <protection locked="0"/>
    </xf>
    <xf numFmtId="9" fontId="5" fillId="3" borderId="1" xfId="4" applyFont="1" applyFill="1" applyBorder="1" applyProtection="1">
      <protection locked="0"/>
    </xf>
    <xf numFmtId="0" fontId="8" fillId="4" borderId="0" xfId="0" applyFont="1" applyFill="1"/>
    <xf numFmtId="0" fontId="6" fillId="4" borderId="0" xfId="0" applyFont="1" applyFill="1"/>
    <xf numFmtId="0" fontId="6" fillId="4" borderId="3" xfId="0" applyFont="1" applyFill="1" applyBorder="1"/>
    <xf numFmtId="44" fontId="6" fillId="4" borderId="3" xfId="0" applyNumberFormat="1" applyFont="1" applyFill="1" applyBorder="1"/>
    <xf numFmtId="0" fontId="19" fillId="2" borderId="0" xfId="0" applyFont="1" applyFill="1"/>
    <xf numFmtId="0" fontId="20" fillId="2" borderId="0" xfId="1" applyFont="1" applyFill="1" applyAlignment="1" applyProtection="1"/>
    <xf numFmtId="0" fontId="6" fillId="4" borderId="0" xfId="0" applyFont="1" applyFill="1" applyAlignment="1">
      <alignment horizontal="center"/>
    </xf>
    <xf numFmtId="44" fontId="10" fillId="2" borderId="0" xfId="7" applyNumberFormat="1" applyFont="1" applyFill="1" applyBorder="1" applyAlignment="1">
      <alignment horizontal="center"/>
    </xf>
    <xf numFmtId="164" fontId="11" fillId="2" borderId="0" xfId="7" applyNumberFormat="1" applyFont="1" applyFill="1" applyBorder="1" applyAlignment="1">
      <alignment horizontal="center"/>
    </xf>
    <xf numFmtId="9" fontId="5" fillId="2" borderId="0" xfId="0" applyNumberFormat="1" applyFont="1" applyFill="1"/>
    <xf numFmtId="0" fontId="6" fillId="4" borderId="0" xfId="0" applyFont="1" applyFill="1" applyBorder="1" applyAlignment="1">
      <alignment horizontal="center"/>
    </xf>
    <xf numFmtId="0" fontId="6" fillId="4" borderId="0" xfId="0" applyFont="1" applyFill="1" applyBorder="1"/>
    <xf numFmtId="9" fontId="5" fillId="3" borderId="0" xfId="4" applyFont="1" applyFill="1" applyBorder="1" applyProtection="1">
      <protection locked="0"/>
    </xf>
    <xf numFmtId="0" fontId="5" fillId="2" borderId="0" xfId="0" applyFont="1" applyFill="1" applyAlignment="1">
      <alignment horizontal="center"/>
    </xf>
    <xf numFmtId="0" fontId="6" fillId="4" borderId="0" xfId="0" applyFont="1" applyFill="1" applyBorder="1" applyAlignment="1">
      <alignment horizontal="right"/>
    </xf>
    <xf numFmtId="0" fontId="5" fillId="4" borderId="0" xfId="0" applyFont="1" applyFill="1" applyBorder="1"/>
    <xf numFmtId="44" fontId="9" fillId="2" borderId="0" xfId="0" applyNumberFormat="1" applyFont="1" applyFill="1" applyBorder="1"/>
    <xf numFmtId="42" fontId="10" fillId="2" borderId="0" xfId="0" applyNumberFormat="1" applyFont="1" applyFill="1" applyBorder="1"/>
    <xf numFmtId="9" fontId="5" fillId="5" borderId="0" xfId="4" applyFont="1" applyFill="1" applyBorder="1" applyProtection="1">
      <protection locked="0"/>
    </xf>
    <xf numFmtId="44" fontId="5" fillId="5" borderId="0" xfId="0" applyNumberFormat="1" applyFont="1" applyFill="1" applyBorder="1"/>
    <xf numFmtId="44" fontId="6" fillId="4" borderId="0" xfId="7" applyFont="1" applyFill="1"/>
    <xf numFmtId="0" fontId="5" fillId="5" borderId="0" xfId="0" applyFont="1" applyFill="1"/>
    <xf numFmtId="44" fontId="5" fillId="2" borderId="1" xfId="7" applyFont="1" applyFill="1" applyBorder="1"/>
    <xf numFmtId="44" fontId="6" fillId="2" borderId="3" xfId="0" applyNumberFormat="1" applyFont="1" applyFill="1" applyBorder="1"/>
    <xf numFmtId="9" fontId="5" fillId="6" borderId="1" xfId="4" applyFont="1" applyFill="1" applyBorder="1"/>
    <xf numFmtId="166" fontId="5" fillId="6" borderId="1" xfId="0" applyNumberFormat="1" applyFont="1" applyFill="1" applyBorder="1" applyAlignment="1">
      <alignment horizontal="center"/>
    </xf>
    <xf numFmtId="0" fontId="5" fillId="2" borderId="4" xfId="0" applyFont="1" applyFill="1" applyBorder="1"/>
    <xf numFmtId="9" fontId="5" fillId="3" borderId="4" xfId="4" applyFont="1" applyFill="1" applyBorder="1" applyProtection="1">
      <protection locked="0"/>
    </xf>
    <xf numFmtId="0" fontId="5" fillId="2" borderId="3" xfId="0" applyFont="1" applyFill="1" applyBorder="1"/>
    <xf numFmtId="165" fontId="5" fillId="2" borderId="3" xfId="2" applyNumberFormat="1" applyFont="1" applyFill="1" applyBorder="1" applyAlignment="1"/>
    <xf numFmtId="165" fontId="5" fillId="2" borderId="3" xfId="2" applyNumberFormat="1" applyFont="1" applyFill="1" applyBorder="1"/>
    <xf numFmtId="165" fontId="5" fillId="6" borderId="3" xfId="2" applyNumberFormat="1" applyFont="1" applyFill="1" applyBorder="1"/>
    <xf numFmtId="0" fontId="21" fillId="4" borderId="3" xfId="0" applyFont="1" applyFill="1" applyBorder="1"/>
    <xf numFmtId="9" fontId="6" fillId="5" borderId="0" xfId="4" applyFont="1" applyFill="1" applyBorder="1" applyProtection="1">
      <protection locked="0"/>
    </xf>
    <xf numFmtId="44" fontId="6" fillId="2" borderId="0" xfId="0" applyNumberFormat="1" applyFont="1" applyFill="1" applyBorder="1"/>
    <xf numFmtId="164" fontId="6" fillId="2" borderId="3" xfId="7" applyNumberFormat="1" applyFont="1" applyFill="1" applyBorder="1" applyAlignment="1">
      <alignment horizontal="center"/>
    </xf>
    <xf numFmtId="167" fontId="5" fillId="6" borderId="1" xfId="2" applyNumberFormat="1" applyFont="1" applyFill="1" applyBorder="1" applyAlignment="1">
      <alignment horizontal="right"/>
    </xf>
    <xf numFmtId="167" fontId="5" fillId="6" borderId="4" xfId="2" applyNumberFormat="1" applyFont="1" applyFill="1" applyBorder="1" applyAlignment="1">
      <alignment horizontal="right"/>
    </xf>
    <xf numFmtId="167" fontId="6" fillId="2" borderId="3" xfId="2" applyNumberFormat="1" applyFont="1" applyFill="1" applyBorder="1" applyAlignment="1">
      <alignment horizontal="right"/>
    </xf>
    <xf numFmtId="168" fontId="5" fillId="2" borderId="1" xfId="2" applyNumberFormat="1" applyFont="1" applyFill="1" applyBorder="1" applyAlignment="1">
      <alignment horizontal="right"/>
    </xf>
    <xf numFmtId="168" fontId="5" fillId="2" borderId="4" xfId="2" applyNumberFormat="1" applyFont="1" applyFill="1" applyBorder="1" applyAlignment="1">
      <alignment horizontal="right"/>
    </xf>
    <xf numFmtId="168" fontId="6" fillId="2" borderId="3" xfId="2" applyNumberFormat="1" applyFont="1" applyFill="1" applyBorder="1" applyAlignment="1">
      <alignment horizontal="right"/>
    </xf>
    <xf numFmtId="0" fontId="6" fillId="2" borderId="0" xfId="0" quotePrefix="1" applyFont="1" applyFill="1"/>
    <xf numFmtId="0" fontId="5" fillId="2" borderId="0" xfId="0" quotePrefix="1" applyFont="1" applyFill="1"/>
    <xf numFmtId="44" fontId="5" fillId="4" borderId="0" xfId="7" applyFont="1" applyFill="1"/>
    <xf numFmtId="164" fontId="6" fillId="4" borderId="0" xfId="7" applyNumberFormat="1" applyFont="1" applyFill="1"/>
    <xf numFmtId="168" fontId="6" fillId="4" borderId="0" xfId="7" applyNumberFormat="1" applyFont="1" applyFill="1"/>
    <xf numFmtId="0" fontId="6" fillId="5" borderId="0" xfId="0" applyFont="1" applyFill="1"/>
    <xf numFmtId="0" fontId="8" fillId="5" borderId="0" xfId="0" applyFont="1" applyFill="1"/>
    <xf numFmtId="0" fontId="6" fillId="5" borderId="0" xfId="0" applyFont="1" applyFill="1" applyAlignment="1">
      <alignment horizontal="center"/>
    </xf>
    <xf numFmtId="0" fontId="6" fillId="5" borderId="5" xfId="0" applyFont="1" applyFill="1" applyBorder="1"/>
    <xf numFmtId="0" fontId="8" fillId="5" borderId="6" xfId="0" applyFont="1" applyFill="1" applyBorder="1"/>
    <xf numFmtId="0" fontId="6" fillId="5" borderId="6" xfId="0" applyFont="1" applyFill="1" applyBorder="1" applyAlignment="1">
      <alignment horizontal="center"/>
    </xf>
    <xf numFmtId="44" fontId="6" fillId="5" borderId="7" xfId="7" applyFont="1" applyFill="1" applyBorder="1"/>
    <xf numFmtId="164" fontId="5" fillId="5" borderId="1" xfId="7" applyNumberFormat="1" applyFont="1" applyFill="1" applyBorder="1" applyAlignment="1">
      <alignment horizontal="center"/>
    </xf>
    <xf numFmtId="44" fontId="5" fillId="2" borderId="0" xfId="0" applyNumberFormat="1" applyFont="1" applyFill="1" applyAlignment="1">
      <alignment horizontal="center"/>
    </xf>
    <xf numFmtId="168" fontId="5" fillId="6" borderId="0" xfId="2" applyNumberFormat="1" applyFont="1" applyFill="1" applyBorder="1" applyAlignment="1">
      <alignment horizontal="right"/>
    </xf>
    <xf numFmtId="164" fontId="5" fillId="2" borderId="0" xfId="0" applyNumberFormat="1" applyFont="1" applyFill="1" applyAlignment="1">
      <alignment horizontal="center"/>
    </xf>
    <xf numFmtId="164" fontId="5" fillId="6" borderId="0" xfId="0" applyNumberFormat="1" applyFont="1" applyFill="1" applyAlignment="1">
      <alignment horizontal="center"/>
    </xf>
    <xf numFmtId="9" fontId="5" fillId="6" borderId="0" xfId="0" applyNumberFormat="1" applyFont="1" applyFill="1"/>
    <xf numFmtId="164" fontId="6" fillId="5" borderId="0" xfId="7" applyNumberFormat="1" applyFont="1" applyFill="1"/>
    <xf numFmtId="0" fontId="6" fillId="2" borderId="1" xfId="0" applyFont="1" applyFill="1" applyBorder="1"/>
    <xf numFmtId="0" fontId="5" fillId="6" borderId="1" xfId="0" applyFont="1" applyFill="1" applyBorder="1"/>
    <xf numFmtId="44" fontId="5" fillId="2" borderId="0" xfId="7" applyFont="1" applyFill="1" applyBorder="1"/>
    <xf numFmtId="44" fontId="6" fillId="2" borderId="3" xfId="7" applyFont="1" applyFill="1" applyBorder="1"/>
    <xf numFmtId="44" fontId="5" fillId="2" borderId="1" xfId="0" applyNumberFormat="1" applyFont="1" applyFill="1" applyBorder="1"/>
    <xf numFmtId="0" fontId="22" fillId="2" borderId="0" xfId="1" applyFont="1" applyFill="1" applyAlignment="1" applyProtection="1"/>
    <xf numFmtId="165" fontId="5" fillId="3" borderId="8" xfId="3" applyNumberFormat="1" applyFont="1" applyFill="1" applyBorder="1" applyProtection="1">
      <protection locked="0"/>
    </xf>
    <xf numFmtId="44" fontId="9" fillId="2" borderId="1" xfId="8" applyNumberFormat="1" applyFont="1" applyFill="1" applyBorder="1" applyAlignment="1">
      <alignment horizontal="center"/>
    </xf>
    <xf numFmtId="164" fontId="5" fillId="3" borderId="1" xfId="8" applyNumberFormat="1" applyFont="1" applyFill="1" applyBorder="1" applyAlignment="1" applyProtection="1">
      <alignment horizontal="center"/>
      <protection locked="0"/>
    </xf>
    <xf numFmtId="44" fontId="9" fillId="2" borderId="2" xfId="8" applyNumberFormat="1" applyFont="1" applyFill="1" applyBorder="1" applyAlignment="1">
      <alignment horizontal="center"/>
    </xf>
    <xf numFmtId="164" fontId="5" fillId="3" borderId="2" xfId="8" applyNumberFormat="1" applyFont="1" applyFill="1" applyBorder="1" applyAlignment="1" applyProtection="1">
      <alignment horizontal="center"/>
      <protection locked="0"/>
    </xf>
    <xf numFmtId="9" fontId="5" fillId="3" borderId="1" xfId="5" applyFont="1" applyFill="1" applyBorder="1" applyProtection="1">
      <protection locked="0"/>
    </xf>
    <xf numFmtId="164" fontId="5" fillId="2" borderId="1" xfId="8" applyNumberFormat="1" applyFont="1" applyFill="1" applyBorder="1" applyAlignment="1">
      <alignment horizontal="center"/>
    </xf>
    <xf numFmtId="9" fontId="5" fillId="2" borderId="1" xfId="5" applyFont="1" applyFill="1" applyBorder="1"/>
    <xf numFmtId="44" fontId="9" fillId="2" borderId="0" xfId="8" applyNumberFormat="1" applyFont="1" applyFill="1" applyAlignment="1">
      <alignment horizontal="center"/>
    </xf>
    <xf numFmtId="164" fontId="5" fillId="3" borderId="0" xfId="8" applyNumberFormat="1" applyFont="1" applyFill="1" applyAlignment="1" applyProtection="1">
      <alignment horizontal="center"/>
      <protection locked="0"/>
    </xf>
    <xf numFmtId="164" fontId="9" fillId="2" borderId="1" xfId="8" applyNumberFormat="1" applyFont="1" applyFill="1" applyBorder="1" applyAlignment="1">
      <alignment horizontal="center"/>
    </xf>
    <xf numFmtId="164" fontId="5" fillId="2" borderId="0" xfId="8" applyNumberFormat="1" applyFont="1" applyFill="1" applyAlignment="1">
      <alignment horizontal="center"/>
    </xf>
    <xf numFmtId="44" fontId="10" fillId="2" borderId="3" xfId="8" applyNumberFormat="1" applyFont="1" applyFill="1" applyBorder="1" applyAlignment="1">
      <alignment horizontal="center"/>
    </xf>
    <xf numFmtId="164" fontId="11" fillId="2" borderId="3" xfId="8" applyNumberFormat="1" applyFont="1" applyFill="1" applyBorder="1" applyAlignment="1">
      <alignment horizontal="center"/>
    </xf>
    <xf numFmtId="44" fontId="9" fillId="2" borderId="1" xfId="0" applyNumberFormat="1" applyFont="1" applyFill="1" applyBorder="1"/>
    <xf numFmtId="42" fontId="10" fillId="2" borderId="1" xfId="0" applyNumberFormat="1" applyFont="1" applyFill="1" applyBorder="1"/>
    <xf numFmtId="9" fontId="6" fillId="2" borderId="3" xfId="5" applyFont="1" applyFill="1" applyBorder="1"/>
    <xf numFmtId="44" fontId="10" fillId="2" borderId="3" xfId="0" applyNumberFormat="1" applyFont="1" applyFill="1" applyBorder="1"/>
    <xf numFmtId="9" fontId="5" fillId="2" borderId="0" xfId="5" applyFont="1" applyFill="1"/>
    <xf numFmtId="0" fontId="9" fillId="2" borderId="0" xfId="0" applyFont="1" applyFill="1"/>
    <xf numFmtId="0" fontId="5" fillId="2" borderId="0" xfId="0" applyFont="1" applyFill="1" applyProtection="1">
      <protection hidden="1"/>
    </xf>
    <xf numFmtId="0" fontId="16" fillId="2" borderId="0" xfId="1" applyFont="1" applyFill="1" applyAlignment="1" applyProtection="1"/>
    <xf numFmtId="0" fontId="23" fillId="5" borderId="0" xfId="10" applyFont="1" applyFill="1"/>
    <xf numFmtId="0" fontId="24" fillId="5" borderId="0" xfId="10" applyFont="1" applyFill="1"/>
    <xf numFmtId="0" fontId="25" fillId="5" borderId="0" xfId="10" applyFont="1" applyFill="1"/>
    <xf numFmtId="0" fontId="24" fillId="7" borderId="0" xfId="10" applyFont="1" applyFill="1"/>
    <xf numFmtId="0" fontId="1" fillId="5" borderId="0" xfId="10" applyFill="1"/>
    <xf numFmtId="0" fontId="26" fillId="5" borderId="0" xfId="10" applyFont="1" applyFill="1"/>
    <xf numFmtId="0" fontId="26" fillId="7" borderId="0" xfId="10" applyFont="1" applyFill="1"/>
    <xf numFmtId="0" fontId="27" fillId="7" borderId="0" xfId="10" applyFont="1" applyFill="1" applyAlignment="1">
      <alignment vertical="center"/>
    </xf>
    <xf numFmtId="0" fontId="24" fillId="0" borderId="0" xfId="10" applyFont="1"/>
    <xf numFmtId="0" fontId="28" fillId="7" borderId="0" xfId="10" applyFont="1" applyFill="1" applyAlignment="1">
      <alignment horizontal="center"/>
    </xf>
    <xf numFmtId="0" fontId="29" fillId="5" borderId="0" xfId="10" applyFont="1" applyFill="1"/>
    <xf numFmtId="0" fontId="29" fillId="7" borderId="0" xfId="10" applyFont="1" applyFill="1"/>
    <xf numFmtId="0" fontId="1" fillId="5" borderId="0" xfId="9" applyFill="1"/>
    <xf numFmtId="0" fontId="30" fillId="5" borderId="0" xfId="10" applyFont="1" applyFill="1"/>
    <xf numFmtId="0" fontId="30" fillId="7" borderId="0" xfId="10" applyFont="1" applyFill="1"/>
    <xf numFmtId="0" fontId="31" fillId="7" borderId="0" xfId="10" applyFont="1" applyFill="1" applyAlignment="1">
      <alignment vertical="center"/>
    </xf>
    <xf numFmtId="0" fontId="30" fillId="0" borderId="0" xfId="10" applyFont="1"/>
    <xf numFmtId="0" fontId="1" fillId="0" borderId="0" xfId="9"/>
    <xf numFmtId="0" fontId="32" fillId="5" borderId="0" xfId="1" applyFont="1" applyFill="1" applyAlignment="1" applyProtection="1"/>
    <xf numFmtId="0" fontId="24" fillId="5" borderId="0" xfId="10" quotePrefix="1" applyFont="1" applyFill="1"/>
  </cellXfs>
  <cellStyles count="11">
    <cellStyle name="Komma" xfId="2" builtinId="3"/>
    <cellStyle name="Komma 2" xfId="3" xr:uid="{00000000-0005-0000-0000-000002000000}"/>
    <cellStyle name="Link" xfId="1" builtinId="8"/>
    <cellStyle name="Prozent" xfId="4" builtinId="5"/>
    <cellStyle name="Prozent 2" xfId="5" xr:uid="{00000000-0005-0000-0000-000004000000}"/>
    <cellStyle name="Standard" xfId="0" builtinId="0"/>
    <cellStyle name="Standard 2" xfId="6" xr:uid="{00000000-0005-0000-0000-000006000000}"/>
    <cellStyle name="Standard 3" xfId="9" xr:uid="{00000000-0005-0000-0000-000007000000}"/>
    <cellStyle name="Standard 3 2" xfId="10" xr:uid="{61E8C8F5-6E60-4401-9D09-843F5A11C211}"/>
    <cellStyle name="Währung" xfId="7" builtinId="4"/>
    <cellStyle name="Währung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unternehmerheld.de/grow/buchhaltung/?exceltools"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unternehmerheld.de/plan/businessplan/?exceltools"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s://www.unternehmerheld.de/start/gruendungscockpit/?exceltool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fuer-gruender.d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fuer-gruender.de/"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www.fuer-gruender.de/"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58616</xdr:colOff>
      <xdr:row>13</xdr:row>
      <xdr:rowOff>131106</xdr:rowOff>
    </xdr:from>
    <xdr:to>
      <xdr:col>2</xdr:col>
      <xdr:colOff>1761979</xdr:colOff>
      <xdr:row>14</xdr:row>
      <xdr:rowOff>239844</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877D477-9366-4425-A3A4-7B47E86628E9}"/>
            </a:ext>
          </a:extLst>
        </xdr:cNvPr>
        <xdr:cNvSpPr/>
      </xdr:nvSpPr>
      <xdr:spPr>
        <a:xfrm>
          <a:off x="283406" y="3630591"/>
          <a:ext cx="1785278" cy="287808"/>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12</xdr:col>
      <xdr:colOff>485482</xdr:colOff>
      <xdr:row>0</xdr:row>
      <xdr:rowOff>244100</xdr:rowOff>
    </xdr:from>
    <xdr:to>
      <xdr:col>14</xdr:col>
      <xdr:colOff>629093</xdr:colOff>
      <xdr:row>15</xdr:row>
      <xdr:rowOff>18170</xdr:rowOff>
    </xdr:to>
    <xdr:pic>
      <xdr:nvPicPr>
        <xdr:cNvPr id="3" name="Grafik 2">
          <a:extLst>
            <a:ext uri="{FF2B5EF4-FFF2-40B4-BE49-F238E27FC236}">
              <a16:creationId xmlns:a16="http://schemas.microsoft.com/office/drawing/2014/main" id="{3BD9DC91-CA33-40A0-8723-7C8D4559AE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4902" y="247910"/>
          <a:ext cx="1631416" cy="3789810"/>
        </a:xfrm>
        <a:prstGeom prst="rect">
          <a:avLst/>
        </a:prstGeom>
      </xdr:spPr>
    </xdr:pic>
    <xdr:clientData/>
  </xdr:twoCellAnchor>
  <xdr:twoCellAnchor>
    <xdr:from>
      <xdr:col>10</xdr:col>
      <xdr:colOff>14654</xdr:colOff>
      <xdr:row>13</xdr:row>
      <xdr:rowOff>145760</xdr:rowOff>
    </xdr:from>
    <xdr:to>
      <xdr:col>10</xdr:col>
      <xdr:colOff>1789381</xdr:colOff>
      <xdr:row>14</xdr:row>
      <xdr:rowOff>262118</xdr:rowOff>
    </xdr:to>
    <xdr:sp macro="" textlink="">
      <xdr:nvSpPr>
        <xdr:cNvPr id="4" name="Rechteck: abgerundete Ecken 3">
          <a:hlinkClick xmlns:r="http://schemas.openxmlformats.org/officeDocument/2006/relationships" r:id="rId3"/>
          <a:extLst>
            <a:ext uri="{FF2B5EF4-FFF2-40B4-BE49-F238E27FC236}">
              <a16:creationId xmlns:a16="http://schemas.microsoft.com/office/drawing/2014/main" id="{F9B91F53-38BB-41E5-AB72-D551C2CEE801}"/>
            </a:ext>
          </a:extLst>
        </xdr:cNvPr>
        <xdr:cNvSpPr/>
      </xdr:nvSpPr>
      <xdr:spPr>
        <a:xfrm>
          <a:off x="4828589" y="3639530"/>
          <a:ext cx="1770917" cy="297333"/>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xdr:from>
      <xdr:col>6</xdr:col>
      <xdr:colOff>1</xdr:colOff>
      <xdr:row>13</xdr:row>
      <xdr:rowOff>131106</xdr:rowOff>
    </xdr:from>
    <xdr:to>
      <xdr:col>6</xdr:col>
      <xdr:colOff>1770918</xdr:colOff>
      <xdr:row>14</xdr:row>
      <xdr:rowOff>247464</xdr:rowOff>
    </xdr:to>
    <xdr:sp macro="" textlink="">
      <xdr:nvSpPr>
        <xdr:cNvPr id="5" name="Rechteck: abgerundete Ecken 4">
          <a:hlinkClick xmlns:r="http://schemas.openxmlformats.org/officeDocument/2006/relationships" r:id="rId4"/>
          <a:extLst>
            <a:ext uri="{FF2B5EF4-FFF2-40B4-BE49-F238E27FC236}">
              <a16:creationId xmlns:a16="http://schemas.microsoft.com/office/drawing/2014/main" id="{9EF7C14A-A129-4A2A-AE6B-27ECF1AD00B7}"/>
            </a:ext>
          </a:extLst>
        </xdr:cNvPr>
        <xdr:cNvSpPr/>
      </xdr:nvSpPr>
      <xdr:spPr>
        <a:xfrm>
          <a:off x="2552701" y="3630591"/>
          <a:ext cx="1774727" cy="297333"/>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2</xdr:col>
      <xdr:colOff>66234</xdr:colOff>
      <xdr:row>5</xdr:row>
      <xdr:rowOff>104908</xdr:rowOff>
    </xdr:from>
    <xdr:to>
      <xdr:col>2</xdr:col>
      <xdr:colOff>1694805</xdr:colOff>
      <xdr:row>7</xdr:row>
      <xdr:rowOff>631728</xdr:rowOff>
    </xdr:to>
    <xdr:pic>
      <xdr:nvPicPr>
        <xdr:cNvPr id="6" name="Grafik 5" descr="https://www.fuer-gruender.de/fileadmin/_processed_/9/6/csm_Unternehmerheld_Laptop_Businessplan_26f6a9eb62.png">
          <a:extLst>
            <a:ext uri="{FF2B5EF4-FFF2-40B4-BE49-F238E27FC236}">
              <a16:creationId xmlns:a16="http://schemas.microsoft.com/office/drawing/2014/main" id="{BDA031D8-1BFC-4F94-871A-F74C7316132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9129" y="1636528"/>
          <a:ext cx="1630476" cy="9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89535</xdr:colOff>
      <xdr:row>5</xdr:row>
      <xdr:rowOff>88761</xdr:rowOff>
    </xdr:from>
    <xdr:to>
      <xdr:col>6</xdr:col>
      <xdr:colOff>1772969</xdr:colOff>
      <xdr:row>7</xdr:row>
      <xdr:rowOff>631289</xdr:rowOff>
    </xdr:to>
    <xdr:pic>
      <xdr:nvPicPr>
        <xdr:cNvPr id="7" name="Grafik 6" descr="https://www.fuer-gruender.de/fileadmin/_processed_/4/7/csm_Gruendungscockpit_Ueberblick_23fb4e2fc8.png">
          <a:extLst>
            <a:ext uri="{FF2B5EF4-FFF2-40B4-BE49-F238E27FC236}">
              <a16:creationId xmlns:a16="http://schemas.microsoft.com/office/drawing/2014/main" id="{5E25176C-A9BC-428E-8C01-B97DC929D35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46045" y="1626096"/>
          <a:ext cx="1679624" cy="976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249296</xdr:colOff>
      <xdr:row>5</xdr:row>
      <xdr:rowOff>54805</xdr:rowOff>
    </xdr:from>
    <xdr:to>
      <xdr:col>10</xdr:col>
      <xdr:colOff>1617198</xdr:colOff>
      <xdr:row>9</xdr:row>
      <xdr:rowOff>22420</xdr:rowOff>
    </xdr:to>
    <xdr:pic>
      <xdr:nvPicPr>
        <xdr:cNvPr id="8" name="Grafik 7" descr="https://www.unternehmerheld.de/fileadmin/_processed_/1/f/csm_3_Klicks_bfde20a0b6.png">
          <a:extLst>
            <a:ext uri="{FF2B5EF4-FFF2-40B4-BE49-F238E27FC236}">
              <a16:creationId xmlns:a16="http://schemas.microsoft.com/office/drawing/2014/main" id="{926A379A-0998-4173-A454-A05EAE05ECF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55611" y="1592140"/>
          <a:ext cx="1371712" cy="1202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12</xdr:row>
      <xdr:rowOff>61595</xdr:rowOff>
    </xdr:from>
    <xdr:to>
      <xdr:col>8</xdr:col>
      <xdr:colOff>142890</xdr:colOff>
      <xdr:row>42</xdr:row>
      <xdr:rowOff>127007</xdr:rowOff>
    </xdr:to>
    <xdr:sp macro="" textlink="">
      <xdr:nvSpPr>
        <xdr:cNvPr id="2" name="Rectangle 11">
          <a:extLst>
            <a:ext uri="{FF2B5EF4-FFF2-40B4-BE49-F238E27FC236}">
              <a16:creationId xmlns:a16="http://schemas.microsoft.com/office/drawing/2014/main" id="{00000000-0008-0000-0100-000002000000}"/>
            </a:ext>
          </a:extLst>
        </xdr:cNvPr>
        <xdr:cNvSpPr>
          <a:spLocks noChangeArrowheads="1"/>
        </xdr:cNvSpPr>
      </xdr:nvSpPr>
      <xdr:spPr bwMode="auto">
        <a:xfrm>
          <a:off x="28575" y="2060575"/>
          <a:ext cx="7143760" cy="43783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gradFill rotWithShape="1">
                <a:gsLst>
                  <a:gs pos="0">
                    <a:srgbClr val="DDDDDD">
                      <a:alpha val="19000"/>
                    </a:srgbClr>
                  </a:gs>
                  <a:gs pos="50000">
                    <a:srgbClr val="FFFFFF"/>
                  </a:gs>
                  <a:gs pos="100000">
                    <a:srgbClr val="DDDDDD">
                      <a:alpha val="19000"/>
                    </a:srgbClr>
                  </a:gs>
                </a:gsLst>
                <a:lin ang="5400000" scaled="1"/>
              </a:gradFill>
            </a14:hiddenFill>
          </a:ext>
        </a:extLst>
      </xdr:spPr>
      <xdr:txBody>
        <a:bodyPr/>
        <a:lstStyle/>
        <a:p>
          <a:endParaRPr lang="de-DE"/>
        </a:p>
      </xdr:txBody>
    </xdr:sp>
    <xdr:clientData/>
  </xdr:twoCellAnchor>
  <xdr:twoCellAnchor>
    <xdr:from>
      <xdr:col>0</xdr:col>
      <xdr:colOff>88900</xdr:colOff>
      <xdr:row>44</xdr:row>
      <xdr:rowOff>152400</xdr:rowOff>
    </xdr:from>
    <xdr:to>
      <xdr:col>14</xdr:col>
      <xdr:colOff>647700</xdr:colOff>
      <xdr:row>49</xdr:row>
      <xdr:rowOff>63500</xdr:rowOff>
    </xdr:to>
    <xdr:sp macro="" textlink="">
      <xdr:nvSpPr>
        <xdr:cNvPr id="15388" name="Rectangle 12">
          <a:extLst>
            <a:ext uri="{FF2B5EF4-FFF2-40B4-BE49-F238E27FC236}">
              <a16:creationId xmlns:a16="http://schemas.microsoft.com/office/drawing/2014/main" id="{00000000-0008-0000-0100-00001C3C0000}"/>
            </a:ext>
          </a:extLst>
        </xdr:cNvPr>
        <xdr:cNvSpPr>
          <a:spLocks noChangeArrowheads="1"/>
        </xdr:cNvSpPr>
      </xdr:nvSpPr>
      <xdr:spPr bwMode="auto">
        <a:xfrm>
          <a:off x="88900" y="6775450"/>
          <a:ext cx="11709400" cy="7683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alpha val="30196"/>
                </a:srgbClr>
              </a:solidFill>
            </a14:hiddenFill>
          </a:ext>
        </a:extLst>
      </xdr:spPr>
    </xdr:sp>
    <xdr:clientData/>
  </xdr:twoCellAnchor>
  <xdr:twoCellAnchor editAs="oneCell">
    <xdr:from>
      <xdr:col>6</xdr:col>
      <xdr:colOff>1155700</xdr:colOff>
      <xdr:row>0</xdr:row>
      <xdr:rowOff>127000</xdr:rowOff>
    </xdr:from>
    <xdr:to>
      <xdr:col>8</xdr:col>
      <xdr:colOff>171450</xdr:colOff>
      <xdr:row>4</xdr:row>
      <xdr:rowOff>82550</xdr:rowOff>
    </xdr:to>
    <xdr:pic>
      <xdr:nvPicPr>
        <xdr:cNvPr id="15389" name="Picture 56">
          <a:hlinkClick xmlns:r="http://schemas.openxmlformats.org/officeDocument/2006/relationships" r:id="rId1"/>
          <a:extLst>
            <a:ext uri="{FF2B5EF4-FFF2-40B4-BE49-F238E27FC236}">
              <a16:creationId xmlns:a16="http://schemas.microsoft.com/office/drawing/2014/main" id="{00000000-0008-0000-0100-00001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26150" y="127000"/>
          <a:ext cx="1181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16</xdr:row>
      <xdr:rowOff>61595</xdr:rowOff>
    </xdr:from>
    <xdr:to>
      <xdr:col>6</xdr:col>
      <xdr:colOff>116416</xdr:colOff>
      <xdr:row>66</xdr:row>
      <xdr:rowOff>99908</xdr:rowOff>
    </xdr:to>
    <xdr:sp macro="" textlink="">
      <xdr:nvSpPr>
        <xdr:cNvPr id="2059" name="Rectangle 11">
          <a:extLst>
            <a:ext uri="{FF2B5EF4-FFF2-40B4-BE49-F238E27FC236}">
              <a16:creationId xmlns:a16="http://schemas.microsoft.com/office/drawing/2014/main" id="{00000000-0008-0000-0200-00000B080000}"/>
            </a:ext>
          </a:extLst>
        </xdr:cNvPr>
        <xdr:cNvSpPr>
          <a:spLocks noChangeArrowheads="1"/>
        </xdr:cNvSpPr>
      </xdr:nvSpPr>
      <xdr:spPr bwMode="auto">
        <a:xfrm>
          <a:off x="28576" y="2268008"/>
          <a:ext cx="6554257" cy="68230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gradFill rotWithShape="1">
                <a:gsLst>
                  <a:gs pos="0">
                    <a:srgbClr val="DDDDDD">
                      <a:alpha val="19000"/>
                    </a:srgbClr>
                  </a:gs>
                  <a:gs pos="50000">
                    <a:srgbClr val="FFFFFF"/>
                  </a:gs>
                  <a:gs pos="100000">
                    <a:srgbClr val="DDDDDD">
                      <a:alpha val="19000"/>
                    </a:srgbClr>
                  </a:gs>
                </a:gsLst>
                <a:lin ang="5400000" scaled="1"/>
              </a:gradFill>
            </a14:hiddenFill>
          </a:ext>
        </a:extLst>
      </xdr:spPr>
      <xdr:txBody>
        <a:bodyPr/>
        <a:lstStyle/>
        <a:p>
          <a:endParaRPr lang="de-DE"/>
        </a:p>
      </xdr:txBody>
    </xdr:sp>
    <xdr:clientData/>
  </xdr:twoCellAnchor>
  <xdr:twoCellAnchor>
    <xdr:from>
      <xdr:col>0</xdr:col>
      <xdr:colOff>95250</xdr:colOff>
      <xdr:row>69</xdr:row>
      <xdr:rowOff>152400</xdr:rowOff>
    </xdr:from>
    <xdr:to>
      <xdr:col>13</xdr:col>
      <xdr:colOff>635000</xdr:colOff>
      <xdr:row>74</xdr:row>
      <xdr:rowOff>63500</xdr:rowOff>
    </xdr:to>
    <xdr:sp macro="" textlink="">
      <xdr:nvSpPr>
        <xdr:cNvPr id="2271" name="Rectangle 12">
          <a:extLst>
            <a:ext uri="{FF2B5EF4-FFF2-40B4-BE49-F238E27FC236}">
              <a16:creationId xmlns:a16="http://schemas.microsoft.com/office/drawing/2014/main" id="{00000000-0008-0000-0200-0000DF080000}"/>
            </a:ext>
          </a:extLst>
        </xdr:cNvPr>
        <xdr:cNvSpPr>
          <a:spLocks noChangeArrowheads="1"/>
        </xdr:cNvSpPr>
      </xdr:nvSpPr>
      <xdr:spPr bwMode="auto">
        <a:xfrm>
          <a:off x="95250" y="9906000"/>
          <a:ext cx="11601450" cy="615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alpha val="30196"/>
                </a:srgbClr>
              </a:solidFill>
            </a14:hiddenFill>
          </a:ext>
        </a:extLst>
      </xdr:spPr>
    </xdr:sp>
    <xdr:clientData/>
  </xdr:twoCellAnchor>
  <xdr:twoCellAnchor editAs="oneCell">
    <xdr:from>
      <xdr:col>4</xdr:col>
      <xdr:colOff>1028700</xdr:colOff>
      <xdr:row>0</xdr:row>
      <xdr:rowOff>127000</xdr:rowOff>
    </xdr:from>
    <xdr:to>
      <xdr:col>6</xdr:col>
      <xdr:colOff>146050</xdr:colOff>
      <xdr:row>4</xdr:row>
      <xdr:rowOff>69850</xdr:rowOff>
    </xdr:to>
    <xdr:pic>
      <xdr:nvPicPr>
        <xdr:cNvPr id="2272" name="Picture 56">
          <a:hlinkClick xmlns:r="http://schemas.openxmlformats.org/officeDocument/2006/relationships" r:id="rId1"/>
          <a:extLst>
            <a:ext uri="{FF2B5EF4-FFF2-40B4-BE49-F238E27FC236}">
              <a16:creationId xmlns:a16="http://schemas.microsoft.com/office/drawing/2014/main" id="{00000000-0008-0000-0200-0000E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127000"/>
          <a:ext cx="11811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28576</xdr:colOff>
      <xdr:row>14</xdr:row>
      <xdr:rowOff>53975</xdr:rowOff>
    </xdr:from>
    <xdr:to>
      <xdr:col>6</xdr:col>
      <xdr:colOff>116416</xdr:colOff>
      <xdr:row>87</xdr:row>
      <xdr:rowOff>87211</xdr:rowOff>
    </xdr:to>
    <xdr:sp macro="" textlink="">
      <xdr:nvSpPr>
        <xdr:cNvPr id="2" name="Rectangle 11">
          <a:extLst>
            <a:ext uri="{FF2B5EF4-FFF2-40B4-BE49-F238E27FC236}">
              <a16:creationId xmlns:a16="http://schemas.microsoft.com/office/drawing/2014/main" id="{00000000-0008-0000-0300-000002000000}"/>
            </a:ext>
          </a:extLst>
        </xdr:cNvPr>
        <xdr:cNvSpPr>
          <a:spLocks noChangeArrowheads="1"/>
        </xdr:cNvSpPr>
      </xdr:nvSpPr>
      <xdr:spPr bwMode="auto">
        <a:xfrm>
          <a:off x="28576" y="2628900"/>
          <a:ext cx="6545790" cy="690456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gradFill rotWithShape="1">
                <a:gsLst>
                  <a:gs pos="0">
                    <a:srgbClr val="DDDDDD">
                      <a:alpha val="19000"/>
                    </a:srgbClr>
                  </a:gs>
                  <a:gs pos="50000">
                    <a:srgbClr val="FFFFFF"/>
                  </a:gs>
                  <a:gs pos="100000">
                    <a:srgbClr val="DDDDDD">
                      <a:alpha val="19000"/>
                    </a:srgbClr>
                  </a:gs>
                </a:gsLst>
                <a:lin ang="5400000" scaled="1"/>
              </a:gradFill>
            </a14:hiddenFill>
          </a:ext>
        </a:extLst>
      </xdr:spPr>
      <xdr:txBody>
        <a:bodyPr/>
        <a:lstStyle/>
        <a:p>
          <a:endParaRPr lang="de-DE"/>
        </a:p>
      </xdr:txBody>
    </xdr:sp>
    <xdr:clientData/>
  </xdr:twoCellAnchor>
  <xdr:twoCellAnchor>
    <xdr:from>
      <xdr:col>0</xdr:col>
      <xdr:colOff>95250</xdr:colOff>
      <xdr:row>90</xdr:row>
      <xdr:rowOff>152400</xdr:rowOff>
    </xdr:from>
    <xdr:to>
      <xdr:col>13</xdr:col>
      <xdr:colOff>635000</xdr:colOff>
      <xdr:row>95</xdr:row>
      <xdr:rowOff>63500</xdr:rowOff>
    </xdr:to>
    <xdr:sp macro="" textlink="">
      <xdr:nvSpPr>
        <xdr:cNvPr id="14415" name="Rectangle 12">
          <a:extLst>
            <a:ext uri="{FF2B5EF4-FFF2-40B4-BE49-F238E27FC236}">
              <a16:creationId xmlns:a16="http://schemas.microsoft.com/office/drawing/2014/main" id="{00000000-0008-0000-0300-00004F380000}"/>
            </a:ext>
          </a:extLst>
        </xdr:cNvPr>
        <xdr:cNvSpPr>
          <a:spLocks noChangeArrowheads="1"/>
        </xdr:cNvSpPr>
      </xdr:nvSpPr>
      <xdr:spPr bwMode="auto">
        <a:xfrm>
          <a:off x="95250" y="12585700"/>
          <a:ext cx="11601450" cy="615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alpha val="30196"/>
                </a:srgbClr>
              </a:solidFill>
            </a14:hiddenFill>
          </a:ext>
        </a:extLst>
      </xdr:spPr>
    </xdr:sp>
    <xdr:clientData/>
  </xdr:twoCellAnchor>
  <xdr:twoCellAnchor editAs="oneCell">
    <xdr:from>
      <xdr:col>4</xdr:col>
      <xdr:colOff>1028700</xdr:colOff>
      <xdr:row>0</xdr:row>
      <xdr:rowOff>127000</xdr:rowOff>
    </xdr:from>
    <xdr:to>
      <xdr:col>6</xdr:col>
      <xdr:colOff>146050</xdr:colOff>
      <xdr:row>4</xdr:row>
      <xdr:rowOff>69850</xdr:rowOff>
    </xdr:to>
    <xdr:pic>
      <xdr:nvPicPr>
        <xdr:cNvPr id="14416" name="Picture 56">
          <a:hlinkClick xmlns:r="http://schemas.openxmlformats.org/officeDocument/2006/relationships" r:id="rId1"/>
          <a:extLst>
            <a:ext uri="{FF2B5EF4-FFF2-40B4-BE49-F238E27FC236}">
              <a16:creationId xmlns:a16="http://schemas.microsoft.com/office/drawing/2014/main" id="{00000000-0008-0000-0300-000050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050" y="127000"/>
          <a:ext cx="11811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derentry.wu.de.db.com/PortfolioBuilder/Po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derentry.wu.de.db.com/OrderNewS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zplanung_Tool_02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ignal Report"/>
      <sheetName val="Model Order Page"/>
      <sheetName val="RI"/>
      <sheetName val="PE"/>
      <sheetName val="OrderNew"/>
      <sheetName val="OrderNewSD"/>
      <sheetName val="Blockorder"/>
      <sheetName val="Universal"/>
      <sheetName val="CRTS Order Report"/>
      <sheetName val="CRTS Order Page"/>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NewSD"/>
    </sheetNames>
    <sheetDataSet>
      <sheetData sheetId="0">
        <row r="4">
          <cell r="H4" t="str">
            <v>Currency</v>
          </cell>
          <cell r="J4" t="str">
            <v>Amount</v>
          </cell>
          <cell r="M4" t="str">
            <v>Security</v>
          </cell>
        </row>
        <row r="5">
          <cell r="A5" t="str">
            <v>Fonds</v>
          </cell>
          <cell r="B5" t="str">
            <v>AccountNr.</v>
          </cell>
          <cell r="C5" t="str">
            <v>CURR.</v>
          </cell>
          <cell r="D5" t="str">
            <v>AMOUNT</v>
          </cell>
          <cell r="E5" t="str">
            <v>PRICE</v>
          </cell>
          <cell r="F5" t="str">
            <v>VAL.</v>
          </cell>
        </row>
        <row r="8">
          <cell r="H8" t="str">
            <v>Limit</v>
          </cell>
          <cell r="J8" t="str">
            <v>Account No.</v>
          </cell>
          <cell r="M8" t="str">
            <v>Account Code</v>
          </cell>
        </row>
        <row r="12">
          <cell r="H12" t="str">
            <v>Broker/City</v>
          </cell>
          <cell r="M12" t="str">
            <v>Contact</v>
          </cell>
        </row>
        <row r="16">
          <cell r="H16" t="str">
            <v>Trade Date</v>
          </cell>
          <cell r="J16" t="str">
            <v>Settlement Date</v>
          </cell>
          <cell r="M16" t="str">
            <v>Exchange</v>
          </cell>
        </row>
        <row r="20">
          <cell r="H20" t="str">
            <v>Special Instructions</v>
          </cell>
        </row>
        <row r="28">
          <cell r="H28" t="str">
            <v>Executed</v>
          </cell>
          <cell r="M28" t="str">
            <v>Price</v>
          </cell>
        </row>
        <row r="34">
          <cell r="H34" t="str">
            <v>datenerfaßt</v>
          </cell>
          <cell r="J34" t="str">
            <v>geprüft</v>
          </cell>
          <cell r="L34" t="str">
            <v>Portfolio Manager</v>
          </cell>
          <cell r="N34" t="str">
            <v>Händler</v>
          </cell>
          <cell r="P34" t="str">
            <v>GZ Leitung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ser Tipp"/>
      <sheetName val="Anleitung"/>
      <sheetName val="1. Investitionen"/>
      <sheetName val="2. GuV"/>
      <sheetName val="3. Liquidität"/>
      <sheetName val="4. Kapitalbedarf"/>
      <sheetName val="5. Rentabilität"/>
      <sheetName val="Grafiken &amp; Tabelle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s://www.unternehmensregister.de/ureg/" TargetMode="External"/><Relationship Id="rId1" Type="http://schemas.openxmlformats.org/officeDocument/2006/relationships/hyperlink" Target="http://www.vr-bankmodul.de/site/vrgk/index_v2b.php?typ=webcenter"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2.xml"/><Relationship Id="rId2" Type="http://schemas.openxmlformats.org/officeDocument/2006/relationships/hyperlink" Target="https://www.unternehmensregister.de/ureg/" TargetMode="External"/><Relationship Id="rId1" Type="http://schemas.openxmlformats.org/officeDocument/2006/relationships/hyperlink" Target="http://www.vr-bankmodul.de/site/vrgk/index_v2b.php?typ=webcenter" TargetMode="External"/><Relationship Id="rId6" Type="http://schemas.openxmlformats.org/officeDocument/2006/relationships/vmlDrawing" Target="../drawings/vmlDrawing4.v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3.xml"/><Relationship Id="rId2" Type="http://schemas.openxmlformats.org/officeDocument/2006/relationships/hyperlink" Target="https://www.unternehmensregister.de/ureg/" TargetMode="External"/><Relationship Id="rId1" Type="http://schemas.openxmlformats.org/officeDocument/2006/relationships/hyperlink" Target="http://www.vr-bankmodul.de/site/vrgk/index_v2b.php?typ=webcenter"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CB99-3AF4-4527-A939-6A157DCF4E5F}">
  <sheetPr>
    <tabColor rgb="FF4ABFB4"/>
  </sheetPr>
  <dimension ref="A1:AL112"/>
  <sheetViews>
    <sheetView tabSelected="1" zoomScale="130" zoomScaleNormal="130" workbookViewId="0">
      <selection activeCell="N8" sqref="N8"/>
    </sheetView>
  </sheetViews>
  <sheetFormatPr baseColWidth="10" defaultColWidth="10.88671875" defaultRowHeight="14.4" x14ac:dyDescent="0.3"/>
  <cols>
    <col min="1" max="1" width="3.33203125" style="112" customWidth="1"/>
    <col min="2" max="2" width="1.109375" style="119" customWidth="1"/>
    <col min="3" max="3" width="26.77734375" style="119" customWidth="1"/>
    <col min="4" max="4" width="1.109375" style="119" customWidth="1"/>
    <col min="5" max="5" width="3.77734375" style="112" customWidth="1"/>
    <col min="6" max="6" width="1.109375" style="119" customWidth="1"/>
    <col min="7" max="7" width="26.77734375" style="119" customWidth="1"/>
    <col min="8" max="8" width="1.109375" style="119" customWidth="1"/>
    <col min="9" max="9" width="3.88671875" style="112" customWidth="1"/>
    <col min="10" max="10" width="1.109375" style="119" customWidth="1"/>
    <col min="11" max="11" width="27.77734375" style="119" customWidth="1"/>
    <col min="12" max="12" width="1.109375" style="119" customWidth="1"/>
    <col min="13" max="38" width="10.88671875" style="112"/>
    <col min="39" max="16384" width="10.88671875" style="119"/>
  </cols>
  <sheetData>
    <row r="1" spans="1:38" s="112" customFormat="1" ht="46.8" customHeight="1" x14ac:dyDescent="0.6">
      <c r="B1" s="111" t="s">
        <v>133</v>
      </c>
    </row>
    <row r="2" spans="1:38" s="112" customFormat="1" x14ac:dyDescent="0.3">
      <c r="G2" s="113"/>
    </row>
    <row r="3" spans="1:38" s="112" customFormat="1" ht="17.399999999999999" customHeight="1" x14ac:dyDescent="0.3">
      <c r="B3" s="116" t="s">
        <v>134</v>
      </c>
    </row>
    <row r="4" spans="1:38" ht="17.399999999999999" customHeight="1" x14ac:dyDescent="0.3">
      <c r="B4" s="116" t="s">
        <v>135</v>
      </c>
      <c r="D4" s="112"/>
      <c r="F4" s="112"/>
      <c r="G4" s="112"/>
      <c r="H4" s="112"/>
      <c r="J4" s="112"/>
      <c r="K4" s="112"/>
      <c r="L4" s="112"/>
    </row>
    <row r="5" spans="1:38" ht="25.8" customHeight="1" x14ac:dyDescent="0.3">
      <c r="B5" s="112"/>
      <c r="C5" s="112"/>
      <c r="D5" s="112"/>
      <c r="F5" s="112"/>
      <c r="G5" s="112"/>
      <c r="H5" s="112"/>
      <c r="J5" s="112"/>
      <c r="K5" s="112"/>
      <c r="L5" s="112"/>
    </row>
    <row r="6" spans="1:38" s="112" customFormat="1" ht="17.399999999999999" customHeight="1" x14ac:dyDescent="0.3">
      <c r="B6" s="114"/>
      <c r="C6" s="120"/>
      <c r="D6" s="121"/>
      <c r="E6" s="121"/>
      <c r="F6" s="122"/>
      <c r="G6" s="120"/>
      <c r="H6" s="122"/>
      <c r="I6" s="121"/>
      <c r="J6" s="122"/>
      <c r="K6" s="120"/>
      <c r="L6" s="114"/>
      <c r="N6" s="115"/>
    </row>
    <row r="7" spans="1:38" s="112" customFormat="1" ht="17.399999999999999" customHeight="1" x14ac:dyDescent="0.3">
      <c r="B7" s="114"/>
      <c r="C7" s="114"/>
      <c r="F7" s="114"/>
      <c r="G7" s="114"/>
      <c r="H7" s="114"/>
      <c r="J7" s="114"/>
      <c r="K7" s="114"/>
      <c r="L7" s="114"/>
      <c r="N7" s="115"/>
    </row>
    <row r="8" spans="1:38" ht="52.8" customHeight="1" x14ac:dyDescent="0.3">
      <c r="B8" s="114"/>
      <c r="C8" s="114"/>
      <c r="D8" s="112"/>
      <c r="F8" s="114"/>
      <c r="G8" s="114"/>
      <c r="H8" s="114"/>
      <c r="J8" s="114"/>
      <c r="K8" s="114"/>
      <c r="L8" s="114"/>
      <c r="Q8" s="123"/>
    </row>
    <row r="9" spans="1:38" ht="10.199999999999999" customHeight="1" x14ac:dyDescent="0.3">
      <c r="B9" s="114"/>
      <c r="C9" s="114"/>
      <c r="D9" s="112"/>
      <c r="F9" s="114"/>
      <c r="G9" s="114"/>
      <c r="H9" s="114"/>
      <c r="J9" s="114"/>
      <c r="K9" s="114"/>
      <c r="L9" s="114"/>
      <c r="Q9" s="123"/>
    </row>
    <row r="10" spans="1:38" s="127" customFormat="1" x14ac:dyDescent="0.3">
      <c r="A10" s="124"/>
      <c r="B10" s="125"/>
      <c r="C10" s="126" t="s">
        <v>136</v>
      </c>
      <c r="D10" s="112"/>
      <c r="E10" s="112"/>
      <c r="F10" s="114"/>
      <c r="G10" s="126" t="s">
        <v>137</v>
      </c>
      <c r="H10" s="125"/>
      <c r="I10" s="124"/>
      <c r="J10" s="125"/>
      <c r="K10" s="126" t="s">
        <v>138</v>
      </c>
      <c r="L10" s="125"/>
      <c r="M10" s="124"/>
      <c r="N10" s="124"/>
      <c r="O10" s="115"/>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row>
    <row r="11" spans="1:38" s="112" customFormat="1" x14ac:dyDescent="0.3">
      <c r="B11" s="114"/>
      <c r="C11" s="114" t="s">
        <v>139</v>
      </c>
      <c r="F11" s="114"/>
      <c r="G11" s="114" t="s">
        <v>140</v>
      </c>
      <c r="H11" s="114"/>
      <c r="J11" s="114"/>
      <c r="K11" s="114" t="s">
        <v>141</v>
      </c>
      <c r="L11" s="114"/>
      <c r="P11" s="128"/>
    </row>
    <row r="12" spans="1:38" s="112" customFormat="1" x14ac:dyDescent="0.3">
      <c r="B12" s="114"/>
      <c r="C12" s="114" t="s">
        <v>142</v>
      </c>
      <c r="F12" s="114"/>
      <c r="G12" s="114" t="s">
        <v>143</v>
      </c>
      <c r="H12" s="114"/>
      <c r="J12" s="114"/>
      <c r="K12" s="114" t="s">
        <v>144</v>
      </c>
      <c r="L12" s="114"/>
    </row>
    <row r="13" spans="1:38" s="112" customFormat="1" x14ac:dyDescent="0.3">
      <c r="B13" s="114"/>
      <c r="C13" s="114" t="s">
        <v>145</v>
      </c>
      <c r="F13" s="114"/>
      <c r="G13" s="114" t="s">
        <v>146</v>
      </c>
      <c r="H13" s="114"/>
      <c r="J13" s="114"/>
      <c r="K13" s="114" t="s">
        <v>147</v>
      </c>
      <c r="L13" s="114"/>
    </row>
    <row r="14" spans="1:38" s="112" customFormat="1" x14ac:dyDescent="0.3">
      <c r="B14" s="114"/>
      <c r="C14" s="114"/>
      <c r="F14" s="114"/>
      <c r="G14" s="114"/>
      <c r="H14" s="114"/>
      <c r="J14" s="114"/>
      <c r="K14" s="114"/>
      <c r="L14" s="114"/>
    </row>
    <row r="15" spans="1:38" s="116" customFormat="1" ht="27" customHeight="1" x14ac:dyDescent="0.3">
      <c r="B15" s="117"/>
      <c r="C15" s="118"/>
      <c r="F15" s="117"/>
      <c r="G15" s="118"/>
      <c r="H15" s="117"/>
      <c r="J15" s="117"/>
      <c r="K15" s="118"/>
      <c r="L15" s="117"/>
    </row>
    <row r="16" spans="1:38" s="112" customFormat="1" x14ac:dyDescent="0.3"/>
    <row r="17" spans="3:11" s="112" customFormat="1" x14ac:dyDescent="0.3"/>
    <row r="18" spans="3:11" s="112" customFormat="1" x14ac:dyDescent="0.3">
      <c r="C18" s="129" t="s">
        <v>130</v>
      </c>
      <c r="G18" s="130"/>
    </row>
    <row r="19" spans="3:11" s="112" customFormat="1" x14ac:dyDescent="0.3">
      <c r="C19" s="129" t="s">
        <v>131</v>
      </c>
      <c r="G19" s="130"/>
    </row>
    <row r="20" spans="3:11" s="112" customFormat="1" x14ac:dyDescent="0.3">
      <c r="C20" s="129" t="s">
        <v>132</v>
      </c>
      <c r="G20" s="130"/>
      <c r="K20" s="128"/>
    </row>
    <row r="21" spans="3:11" s="112" customFormat="1" x14ac:dyDescent="0.3"/>
    <row r="22" spans="3:11" s="112" customFormat="1" x14ac:dyDescent="0.3"/>
    <row r="23" spans="3:11" s="112" customFormat="1" x14ac:dyDescent="0.3"/>
    <row r="24" spans="3:11" s="112" customFormat="1" x14ac:dyDescent="0.3"/>
    <row r="25" spans="3:11" s="112" customFormat="1" x14ac:dyDescent="0.3"/>
    <row r="26" spans="3:11" s="112" customFormat="1" x14ac:dyDescent="0.3"/>
    <row r="27" spans="3:11" s="112" customFormat="1" x14ac:dyDescent="0.3"/>
    <row r="28" spans="3:11" s="112" customFormat="1" x14ac:dyDescent="0.3"/>
    <row r="29" spans="3:11" s="112" customFormat="1" x14ac:dyDescent="0.3"/>
    <row r="30" spans="3:11" s="112" customFormat="1" x14ac:dyDescent="0.3"/>
    <row r="31" spans="3:11" s="112" customFormat="1" x14ac:dyDescent="0.3"/>
    <row r="32" spans="3:11" s="112" customFormat="1" x14ac:dyDescent="0.3"/>
    <row r="33" s="112" customFormat="1" x14ac:dyDescent="0.3"/>
    <row r="34" s="112" customFormat="1" x14ac:dyDescent="0.3"/>
    <row r="35" s="112" customFormat="1" x14ac:dyDescent="0.3"/>
    <row r="36" s="112" customFormat="1" x14ac:dyDescent="0.3"/>
    <row r="37" s="112" customFormat="1" x14ac:dyDescent="0.3"/>
    <row r="38" s="112" customFormat="1" x14ac:dyDescent="0.3"/>
    <row r="39" s="112" customFormat="1" x14ac:dyDescent="0.3"/>
    <row r="40" s="112" customFormat="1" x14ac:dyDescent="0.3"/>
    <row r="41" s="112" customFormat="1" x14ac:dyDescent="0.3"/>
    <row r="42" s="112" customFormat="1" x14ac:dyDescent="0.3"/>
    <row r="43" s="112" customFormat="1" x14ac:dyDescent="0.3"/>
    <row r="44" s="112" customFormat="1" x14ac:dyDescent="0.3"/>
    <row r="45" s="112" customFormat="1" x14ac:dyDescent="0.3"/>
    <row r="46" s="112" customFormat="1" x14ac:dyDescent="0.3"/>
    <row r="47" s="112" customFormat="1" x14ac:dyDescent="0.3"/>
    <row r="48" s="112" customFormat="1" x14ac:dyDescent="0.3"/>
    <row r="49" s="112" customFormat="1" x14ac:dyDescent="0.3"/>
    <row r="50" s="112" customFormat="1" x14ac:dyDescent="0.3"/>
    <row r="51" s="112" customFormat="1" x14ac:dyDescent="0.3"/>
    <row r="52" s="112" customFormat="1" x14ac:dyDescent="0.3"/>
    <row r="53" s="112" customFormat="1" x14ac:dyDescent="0.3"/>
    <row r="54" s="112" customFormat="1" x14ac:dyDescent="0.3"/>
    <row r="55" s="112" customFormat="1" x14ac:dyDescent="0.3"/>
    <row r="56" s="112" customFormat="1" x14ac:dyDescent="0.3"/>
    <row r="57" s="112" customFormat="1" x14ac:dyDescent="0.3"/>
    <row r="58" s="112" customFormat="1" x14ac:dyDescent="0.3"/>
    <row r="59" s="112" customFormat="1" x14ac:dyDescent="0.3"/>
    <row r="60" s="112" customFormat="1" x14ac:dyDescent="0.3"/>
    <row r="61" s="112" customFormat="1" x14ac:dyDescent="0.3"/>
    <row r="62" s="112" customFormat="1" x14ac:dyDescent="0.3"/>
    <row r="63" s="112" customFormat="1" x14ac:dyDescent="0.3"/>
    <row r="64" s="112" customFormat="1" x14ac:dyDescent="0.3"/>
    <row r="65" s="112" customFormat="1" x14ac:dyDescent="0.3"/>
    <row r="66" s="112" customFormat="1" x14ac:dyDescent="0.3"/>
    <row r="67" s="112" customFormat="1" x14ac:dyDescent="0.3"/>
    <row r="68" s="112" customFormat="1" x14ac:dyDescent="0.3"/>
    <row r="69" s="112" customFormat="1" x14ac:dyDescent="0.3"/>
    <row r="70" s="112" customFormat="1" x14ac:dyDescent="0.3"/>
    <row r="71" s="112" customFormat="1" x14ac:dyDescent="0.3"/>
    <row r="72" s="112" customFormat="1" x14ac:dyDescent="0.3"/>
    <row r="73" s="112" customFormat="1" x14ac:dyDescent="0.3"/>
    <row r="74" s="112" customFormat="1" x14ac:dyDescent="0.3"/>
    <row r="75" s="112" customFormat="1" x14ac:dyDescent="0.3"/>
    <row r="76" s="112" customFormat="1" x14ac:dyDescent="0.3"/>
    <row r="77" s="112" customFormat="1" x14ac:dyDescent="0.3"/>
    <row r="78" s="112" customFormat="1" x14ac:dyDescent="0.3"/>
    <row r="79" s="112" customFormat="1" x14ac:dyDescent="0.3"/>
    <row r="80" s="112" customFormat="1" x14ac:dyDescent="0.3"/>
    <row r="81" s="112" customFormat="1" x14ac:dyDescent="0.3"/>
    <row r="82" s="112" customFormat="1" x14ac:dyDescent="0.3"/>
    <row r="83" s="112" customFormat="1" x14ac:dyDescent="0.3"/>
    <row r="84" s="112" customFormat="1" x14ac:dyDescent="0.3"/>
    <row r="85" s="112" customFormat="1" x14ac:dyDescent="0.3"/>
    <row r="86" s="112" customFormat="1" x14ac:dyDescent="0.3"/>
    <row r="87" s="112" customFormat="1" x14ac:dyDescent="0.3"/>
    <row r="88" s="112" customFormat="1" x14ac:dyDescent="0.3"/>
    <row r="89" s="112" customFormat="1" x14ac:dyDescent="0.3"/>
    <row r="90" s="112" customFormat="1" x14ac:dyDescent="0.3"/>
    <row r="91" s="112" customFormat="1" x14ac:dyDescent="0.3"/>
    <row r="92" s="112" customFormat="1" x14ac:dyDescent="0.3"/>
    <row r="93" s="112" customFormat="1" x14ac:dyDescent="0.3"/>
    <row r="94" s="112" customFormat="1" x14ac:dyDescent="0.3"/>
    <row r="95" s="112" customFormat="1" x14ac:dyDescent="0.3"/>
    <row r="96" s="112" customFormat="1" x14ac:dyDescent="0.3"/>
    <row r="97" s="112" customFormat="1" x14ac:dyDescent="0.3"/>
    <row r="98" s="112" customFormat="1" x14ac:dyDescent="0.3"/>
    <row r="99" s="112" customFormat="1" x14ac:dyDescent="0.3"/>
    <row r="100" s="112" customFormat="1" x14ac:dyDescent="0.3"/>
    <row r="101" s="112" customFormat="1" x14ac:dyDescent="0.3"/>
    <row r="102" s="112" customFormat="1" x14ac:dyDescent="0.3"/>
    <row r="103" s="112" customFormat="1" x14ac:dyDescent="0.3"/>
    <row r="104" s="112" customFormat="1" x14ac:dyDescent="0.3"/>
    <row r="105" s="112" customFormat="1" x14ac:dyDescent="0.3"/>
    <row r="106" s="112" customFormat="1" x14ac:dyDescent="0.3"/>
    <row r="107" s="112" customFormat="1" x14ac:dyDescent="0.3"/>
    <row r="108" s="112" customFormat="1" x14ac:dyDescent="0.3"/>
    <row r="109" s="112" customFormat="1" x14ac:dyDescent="0.3"/>
    <row r="110" s="112" customFormat="1" x14ac:dyDescent="0.3"/>
    <row r="111" s="112" customFormat="1" x14ac:dyDescent="0.3"/>
    <row r="112" s="112" customFormat="1" x14ac:dyDescent="0.3"/>
  </sheetData>
  <hyperlinks>
    <hyperlink ref="C18" location="'Preiskalkulation Produkte'!A1" display="&gt;&gt; Hier geht es zu der Preiskalkulation für Produkte" xr:uid="{40999A59-3B6F-4D59-902A-091BAD9D02C4}"/>
    <hyperlink ref="C19:C20" location="Anleitung!A1" display="&gt;&gt; Hier geht es weiter mit dem Tool" xr:uid="{5D7A1951-B145-4E77-B801-6BF165F25F95}"/>
    <hyperlink ref="C19" location="'Preiskalkulation Dienstleistung'!A1" display="&gt;&gt; Hier geht es zu der Preiskalkulation für Dienstleistungen" xr:uid="{108B0542-BB56-4409-98E8-65FECF543032}"/>
    <hyperlink ref="C20" location="'Preiskalkulation Handwerk'!A1" display="&gt;&gt; Hier geht es zu der Preiskalkulation fürs Handwerk" xr:uid="{D68AC42C-2643-4D2D-95B1-FF51CFE467F2}"/>
  </hyperlink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49"/>
  <sheetViews>
    <sheetView zoomScale="90" zoomScaleNormal="90" workbookViewId="0"/>
  </sheetViews>
  <sheetFormatPr baseColWidth="10" defaultColWidth="11.44140625" defaultRowHeight="13.2" x14ac:dyDescent="0.25"/>
  <cols>
    <col min="1" max="1" width="1.77734375" style="1" customWidth="1"/>
    <col min="2" max="2" width="29.21875" style="1" customWidth="1"/>
    <col min="3" max="3" width="6.21875" style="1" customWidth="1"/>
    <col min="4" max="4" width="16.77734375" style="1" customWidth="1"/>
    <col min="5" max="5" width="14.5546875" style="1" customWidth="1"/>
    <col min="6" max="6" width="1.21875" style="1" customWidth="1"/>
    <col min="7" max="7" width="19.77734375" style="1" customWidth="1"/>
    <col min="8" max="8" width="11.21875" style="1" customWidth="1"/>
    <col min="9" max="9" width="7.77734375" style="1" customWidth="1"/>
    <col min="10" max="11" width="11.44140625" style="1"/>
    <col min="12" max="12" width="8.21875" style="1" customWidth="1"/>
    <col min="13" max="13" width="13" style="1" customWidth="1"/>
    <col min="14" max="14" width="7" style="1" customWidth="1"/>
    <col min="15" max="16384" width="11.44140625" style="1"/>
  </cols>
  <sheetData>
    <row r="2" spans="2:10" ht="20.399999999999999" x14ac:dyDescent="0.35">
      <c r="B2" s="2" t="s">
        <v>129</v>
      </c>
    </row>
    <row r="6" spans="2:10" x14ac:dyDescent="0.25">
      <c r="B6" s="1" t="s">
        <v>86</v>
      </c>
    </row>
    <row r="7" spans="2:10" x14ac:dyDescent="0.25">
      <c r="B7" s="1" t="s">
        <v>87</v>
      </c>
    </row>
    <row r="8" spans="2:10" x14ac:dyDescent="0.25">
      <c r="B8" s="1" t="s">
        <v>88</v>
      </c>
      <c r="J8" s="14" t="s">
        <v>89</v>
      </c>
    </row>
    <row r="9" spans="2:10" x14ac:dyDescent="0.25">
      <c r="B9" s="1" t="s">
        <v>90</v>
      </c>
      <c r="J9" s="1" t="s">
        <v>91</v>
      </c>
    </row>
    <row r="10" spans="2:10" x14ac:dyDescent="0.25">
      <c r="J10" s="1" t="s">
        <v>92</v>
      </c>
    </row>
    <row r="11" spans="2:10" x14ac:dyDescent="0.25">
      <c r="B11" s="13" t="s">
        <v>17</v>
      </c>
      <c r="C11" s="13"/>
      <c r="D11" s="13"/>
    </row>
    <row r="12" spans="2:10" x14ac:dyDescent="0.25">
      <c r="J12" s="1" t="s">
        <v>93</v>
      </c>
    </row>
    <row r="13" spans="2:10" ht="13.8" thickBot="1" x14ac:dyDescent="0.3">
      <c r="J13" s="1" t="s">
        <v>94</v>
      </c>
    </row>
    <row r="14" spans="2:10" ht="13.8" thickBot="1" x14ac:dyDescent="0.3">
      <c r="B14" s="22" t="s">
        <v>95</v>
      </c>
      <c r="C14" s="28" t="s">
        <v>10</v>
      </c>
      <c r="D14" s="23" t="s">
        <v>96</v>
      </c>
      <c r="E14" s="23" t="s">
        <v>9</v>
      </c>
      <c r="F14" s="14"/>
      <c r="G14" s="23" t="s">
        <v>97</v>
      </c>
      <c r="H14" s="89">
        <v>30000</v>
      </c>
    </row>
    <row r="15" spans="2:10" ht="3" customHeight="1" x14ac:dyDescent="0.25"/>
    <row r="16" spans="2:10" x14ac:dyDescent="0.25">
      <c r="B16" s="3" t="s">
        <v>0</v>
      </c>
      <c r="C16" s="3"/>
      <c r="D16" s="90">
        <f>E16/$H$14</f>
        <v>0.66666666666666663</v>
      </c>
      <c r="E16" s="91">
        <v>20000</v>
      </c>
      <c r="J16" s="1" t="s">
        <v>98</v>
      </c>
    </row>
    <row r="17" spans="2:10" x14ac:dyDescent="0.25">
      <c r="B17" s="4" t="s">
        <v>99</v>
      </c>
      <c r="C17" s="4"/>
      <c r="D17" s="92">
        <f t="shared" ref="D17:D28" si="0">E17/$H$14</f>
        <v>0.33333333333333331</v>
      </c>
      <c r="E17" s="93">
        <v>10000</v>
      </c>
      <c r="J17" s="1" t="s">
        <v>100</v>
      </c>
    </row>
    <row r="18" spans="2:10" x14ac:dyDescent="0.25">
      <c r="B18" s="3" t="s">
        <v>101</v>
      </c>
      <c r="C18" s="3"/>
      <c r="D18" s="90">
        <f t="shared" si="0"/>
        <v>0.83333333333333337</v>
      </c>
      <c r="E18" s="91">
        <v>25000</v>
      </c>
      <c r="J18" s="1" t="s">
        <v>102</v>
      </c>
    </row>
    <row r="19" spans="2:10" x14ac:dyDescent="0.25">
      <c r="B19" s="3" t="s">
        <v>11</v>
      </c>
      <c r="C19" s="94">
        <v>0.25</v>
      </c>
      <c r="D19" s="92">
        <f t="shared" si="0"/>
        <v>0.20833333333333334</v>
      </c>
      <c r="E19" s="95">
        <f>E18*C19</f>
        <v>6250</v>
      </c>
    </row>
    <row r="20" spans="2:10" x14ac:dyDescent="0.25">
      <c r="B20" s="3" t="s">
        <v>16</v>
      </c>
      <c r="C20" s="96"/>
      <c r="D20" s="92">
        <f t="shared" si="0"/>
        <v>1</v>
      </c>
      <c r="E20" s="91">
        <v>30000</v>
      </c>
      <c r="J20" s="1" t="s">
        <v>103</v>
      </c>
    </row>
    <row r="21" spans="2:10" x14ac:dyDescent="0.25">
      <c r="B21" s="4" t="s">
        <v>4</v>
      </c>
      <c r="C21" s="4"/>
      <c r="D21" s="92">
        <f t="shared" si="0"/>
        <v>0.2</v>
      </c>
      <c r="E21" s="93">
        <v>6000</v>
      </c>
      <c r="J21" s="1" t="s">
        <v>104</v>
      </c>
    </row>
    <row r="22" spans="2:10" x14ac:dyDescent="0.25">
      <c r="B22" s="4" t="s">
        <v>5</v>
      </c>
      <c r="C22" s="4"/>
      <c r="D22" s="92">
        <f t="shared" si="0"/>
        <v>6.6666666666666666E-2</v>
      </c>
      <c r="E22" s="93">
        <v>2000</v>
      </c>
      <c r="J22" s="1" t="s">
        <v>105</v>
      </c>
    </row>
    <row r="23" spans="2:10" ht="3" customHeight="1" x14ac:dyDescent="0.25">
      <c r="D23" s="97">
        <f t="shared" si="0"/>
        <v>0</v>
      </c>
      <c r="E23" s="98"/>
    </row>
    <row r="24" spans="2:10" x14ac:dyDescent="0.25">
      <c r="B24" s="3" t="s">
        <v>1</v>
      </c>
      <c r="C24" s="3"/>
      <c r="D24" s="90">
        <f t="shared" si="0"/>
        <v>0.16666666666666666</v>
      </c>
      <c r="E24" s="91">
        <v>5000</v>
      </c>
    </row>
    <row r="25" spans="2:10" x14ac:dyDescent="0.25">
      <c r="B25" s="4" t="s">
        <v>6</v>
      </c>
      <c r="C25" s="4"/>
      <c r="D25" s="92">
        <f t="shared" si="0"/>
        <v>6.6666666666666666E-2</v>
      </c>
      <c r="E25" s="93">
        <v>2000</v>
      </c>
      <c r="J25" s="1" t="s">
        <v>106</v>
      </c>
    </row>
    <row r="26" spans="2:10" x14ac:dyDescent="0.25">
      <c r="B26" s="4" t="s">
        <v>3</v>
      </c>
      <c r="C26" s="4"/>
      <c r="D26" s="92">
        <f t="shared" si="0"/>
        <v>0.2</v>
      </c>
      <c r="E26" s="93">
        <v>6000</v>
      </c>
      <c r="J26" s="1" t="s">
        <v>107</v>
      </c>
    </row>
    <row r="27" spans="2:10" ht="3" customHeight="1" x14ac:dyDescent="0.25">
      <c r="D27" s="97">
        <f t="shared" si="0"/>
        <v>0</v>
      </c>
      <c r="E27" s="98"/>
    </row>
    <row r="28" spans="2:10" x14ac:dyDescent="0.25">
      <c r="B28" s="3" t="s">
        <v>2</v>
      </c>
      <c r="C28" s="3"/>
      <c r="D28" s="99">
        <f t="shared" si="0"/>
        <v>1.5166666666666667E-2</v>
      </c>
      <c r="E28" s="91">
        <v>455</v>
      </c>
      <c r="J28" s="1" t="s">
        <v>108</v>
      </c>
    </row>
    <row r="29" spans="2:10" x14ac:dyDescent="0.25">
      <c r="D29" s="100"/>
      <c r="E29" s="100"/>
      <c r="J29" s="1" t="s">
        <v>109</v>
      </c>
    </row>
    <row r="30" spans="2:10" x14ac:dyDescent="0.25">
      <c r="B30" s="6" t="s">
        <v>110</v>
      </c>
      <c r="C30" s="6"/>
      <c r="D30" s="101">
        <f>SUM(D16:D28)</f>
        <v>3.7568333333333341</v>
      </c>
      <c r="E30" s="102">
        <f>SUM(E16:E28)</f>
        <v>112705</v>
      </c>
      <c r="J30" s="1" t="s">
        <v>111</v>
      </c>
    </row>
    <row r="31" spans="2:10" x14ac:dyDescent="0.25">
      <c r="B31" s="3" t="s">
        <v>112</v>
      </c>
      <c r="C31" s="94">
        <v>0.45</v>
      </c>
      <c r="D31" s="103">
        <f>D30*C31</f>
        <v>1.6905750000000004</v>
      </c>
      <c r="E31" s="104">
        <f>E30*C31</f>
        <v>50717.25</v>
      </c>
      <c r="J31" s="1" t="s">
        <v>113</v>
      </c>
    </row>
    <row r="32" spans="2:10" ht="14.25" customHeight="1" x14ac:dyDescent="0.25">
      <c r="B32" s="6" t="s">
        <v>114</v>
      </c>
      <c r="C32" s="105"/>
      <c r="D32" s="106">
        <f>D30+D31</f>
        <v>5.4474083333333345</v>
      </c>
      <c r="E32" s="7"/>
      <c r="J32" s="1" t="s">
        <v>115</v>
      </c>
    </row>
    <row r="33" spans="2:13" ht="12" customHeight="1" x14ac:dyDescent="0.25">
      <c r="B33" s="3" t="s">
        <v>7</v>
      </c>
      <c r="C33" s="94">
        <v>0.23</v>
      </c>
      <c r="D33" s="103">
        <f>((D32/(1-C33))-D32)</f>
        <v>1.6271479437229441</v>
      </c>
      <c r="E33" s="5"/>
      <c r="J33" s="1" t="s">
        <v>116</v>
      </c>
    </row>
    <row r="34" spans="2:13" x14ac:dyDescent="0.25">
      <c r="B34" s="6" t="s">
        <v>117</v>
      </c>
      <c r="C34" s="105"/>
      <c r="D34" s="106">
        <f>D32/(1-C33)</f>
        <v>7.0745562770562787</v>
      </c>
      <c r="E34" s="7"/>
    </row>
    <row r="35" spans="2:13" x14ac:dyDescent="0.25">
      <c r="B35" s="3" t="s">
        <v>8</v>
      </c>
      <c r="C35" s="94">
        <v>0.02</v>
      </c>
      <c r="D35" s="103">
        <f>(D34/(1-C35))-D34</f>
        <v>0.14437869953176108</v>
      </c>
      <c r="E35" s="5"/>
      <c r="J35" s="14" t="s">
        <v>118</v>
      </c>
    </row>
    <row r="36" spans="2:13" ht="3" customHeight="1" x14ac:dyDescent="0.25">
      <c r="C36" s="107"/>
      <c r="D36" s="108"/>
      <c r="E36" s="5"/>
    </row>
    <row r="37" spans="2:13" x14ac:dyDescent="0.25">
      <c r="B37" s="6" t="s">
        <v>119</v>
      </c>
      <c r="C37" s="105"/>
      <c r="D37" s="106">
        <f>D34/(1-C35)</f>
        <v>7.2189349765880397</v>
      </c>
      <c r="E37" s="7"/>
      <c r="J37" s="1" t="s">
        <v>19</v>
      </c>
    </row>
    <row r="38" spans="2:13" x14ac:dyDescent="0.25">
      <c r="B38" s="3" t="s">
        <v>120</v>
      </c>
      <c r="C38" s="94">
        <v>0.19</v>
      </c>
      <c r="D38" s="103">
        <f>D37*C38</f>
        <v>1.3715976455517276</v>
      </c>
      <c r="E38" s="5"/>
      <c r="J38" s="1" t="s">
        <v>121</v>
      </c>
    </row>
    <row r="39" spans="2:13" x14ac:dyDescent="0.25">
      <c r="B39" s="24" t="s">
        <v>122</v>
      </c>
      <c r="C39" s="24"/>
      <c r="D39" s="25">
        <f>D37+D38</f>
        <v>8.5905326221397669</v>
      </c>
      <c r="E39" s="102">
        <f>D39*H14</f>
        <v>257715.97866419301</v>
      </c>
      <c r="J39" s="1" t="s">
        <v>123</v>
      </c>
    </row>
    <row r="40" spans="2:13" x14ac:dyDescent="0.25">
      <c r="J40" s="14" t="s">
        <v>124</v>
      </c>
    </row>
    <row r="41" spans="2:13" x14ac:dyDescent="0.25">
      <c r="B41" s="12" t="s">
        <v>15</v>
      </c>
      <c r="J41" s="1" t="s">
        <v>125</v>
      </c>
    </row>
    <row r="42" spans="2:13" x14ac:dyDescent="0.25">
      <c r="B42" s="12" t="s">
        <v>18</v>
      </c>
      <c r="J42" s="14" t="s">
        <v>126</v>
      </c>
    </row>
    <row r="43" spans="2:13" x14ac:dyDescent="0.25">
      <c r="B43" s="109"/>
      <c r="J43" s="14" t="s">
        <v>127</v>
      </c>
    </row>
    <row r="44" spans="2:13" x14ac:dyDescent="0.25">
      <c r="B44" s="109"/>
      <c r="J44" s="1" t="s">
        <v>128</v>
      </c>
    </row>
    <row r="46" spans="2:13" ht="15" x14ac:dyDescent="0.25">
      <c r="B46" s="15" t="s">
        <v>12</v>
      </c>
    </row>
    <row r="47" spans="2:13" ht="15" x14ac:dyDescent="0.25">
      <c r="B47" s="15"/>
    </row>
    <row r="48" spans="2:13" x14ac:dyDescent="0.25">
      <c r="B48" s="1" t="s">
        <v>14</v>
      </c>
      <c r="I48" s="16" t="s">
        <v>13</v>
      </c>
      <c r="M48" s="16"/>
    </row>
    <row r="49" spans="2:13" x14ac:dyDescent="0.25">
      <c r="B49" s="1" t="s">
        <v>20</v>
      </c>
      <c r="M49" s="110" t="s">
        <v>21</v>
      </c>
    </row>
  </sheetData>
  <sheetProtection insertRows="0"/>
  <hyperlinks>
    <hyperlink ref="I48" r:id="rId1" xr:uid="{00000000-0004-0000-0000-000000000000}"/>
    <hyperlink ref="M49" r:id="rId2" xr:uid="{00000000-0004-0000-0000-000001000000}"/>
  </hyperlinks>
  <pageMargins left="0.78740157480314965" right="0.78740157480314965" top="1.1023622047244095" bottom="0.98425196850393704" header="0.35433070866141736" footer="0.51181102362204722"/>
  <pageSetup paperSize="9" scale="80" orientation="portrait" r:id="rId3"/>
  <drawing r:id="rId4"/>
  <legacy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B2:L74"/>
  <sheetViews>
    <sheetView zoomScale="110" zoomScaleNormal="90" workbookViewId="0"/>
  </sheetViews>
  <sheetFormatPr baseColWidth="10" defaultColWidth="11.44140625" defaultRowHeight="13.2" x14ac:dyDescent="0.25"/>
  <cols>
    <col min="1" max="1" width="1.88671875" style="1" customWidth="1"/>
    <col min="2" max="2" width="1.6640625" style="1" customWidth="1"/>
    <col min="3" max="3" width="55.88671875" style="1" customWidth="1"/>
    <col min="4" max="4" width="7.88671875" style="1" customWidth="1"/>
    <col min="5" max="5" width="16.6640625" style="1" customWidth="1"/>
    <col min="6" max="6" width="12.88671875" style="1" bestFit="1" customWidth="1"/>
    <col min="7" max="7" width="2.5546875" style="1" customWidth="1"/>
    <col min="8" max="8" width="6" style="1" customWidth="1"/>
    <col min="9" max="10" width="11.44140625" style="1"/>
    <col min="11" max="11" width="10" style="1" customWidth="1"/>
    <col min="12" max="12" width="13" style="1" customWidth="1"/>
    <col min="13" max="13" width="7" style="1" customWidth="1"/>
    <col min="14" max="16384" width="11.44140625" style="1"/>
  </cols>
  <sheetData>
    <row r="2" spans="2:5" ht="20.399999999999999" x14ac:dyDescent="0.35">
      <c r="B2" s="2" t="s">
        <v>77</v>
      </c>
      <c r="C2" s="2"/>
    </row>
    <row r="3" spans="2:5" x14ac:dyDescent="0.25">
      <c r="B3" s="1" t="s">
        <v>38</v>
      </c>
    </row>
    <row r="6" spans="2:5" x14ac:dyDescent="0.25">
      <c r="B6" s="1" t="s">
        <v>51</v>
      </c>
    </row>
    <row r="7" spans="2:5" x14ac:dyDescent="0.25">
      <c r="B7" s="1" t="s">
        <v>52</v>
      </c>
    </row>
    <row r="8" spans="2:5" x14ac:dyDescent="0.25">
      <c r="B8" s="1" t="s">
        <v>53</v>
      </c>
    </row>
    <row r="9" spans="2:5" x14ac:dyDescent="0.25">
      <c r="B9" s="1" t="s">
        <v>55</v>
      </c>
    </row>
    <row r="10" spans="2:5" x14ac:dyDescent="0.25">
      <c r="B10" s="1" t="s">
        <v>54</v>
      </c>
    </row>
    <row r="11" spans="2:5" x14ac:dyDescent="0.25">
      <c r="B11" s="1" t="s">
        <v>56</v>
      </c>
    </row>
    <row r="12" spans="2:5" ht="3.75" customHeight="1" x14ac:dyDescent="0.25"/>
    <row r="13" spans="2:5" x14ac:dyDescent="0.25">
      <c r="B13" s="1" t="s">
        <v>42</v>
      </c>
      <c r="D13" s="88" t="s">
        <v>78</v>
      </c>
    </row>
    <row r="15" spans="2:5" x14ac:dyDescent="0.25">
      <c r="B15" s="13" t="s">
        <v>17</v>
      </c>
      <c r="C15" s="13"/>
      <c r="D15" s="43"/>
      <c r="E15" s="43"/>
    </row>
    <row r="18" spans="2:9" x14ac:dyDescent="0.25">
      <c r="B18" s="23" t="s">
        <v>23</v>
      </c>
      <c r="C18" s="22"/>
      <c r="D18" s="28" t="s">
        <v>10</v>
      </c>
      <c r="E18" s="23" t="s">
        <v>22</v>
      </c>
      <c r="F18" s="23" t="s">
        <v>9</v>
      </c>
      <c r="G18" s="14"/>
      <c r="I18" s="14"/>
    </row>
    <row r="19" spans="2:9" ht="3" customHeight="1" x14ac:dyDescent="0.25"/>
    <row r="20" spans="2:9" x14ac:dyDescent="0.25">
      <c r="B20" s="3" t="s">
        <v>81</v>
      </c>
      <c r="C20" s="3"/>
      <c r="D20" s="3"/>
      <c r="E20" s="10">
        <f>F20/$F$48</f>
        <v>28.210336267208309</v>
      </c>
      <c r="F20" s="18">
        <v>100000</v>
      </c>
    </row>
    <row r="21" spans="2:9" x14ac:dyDescent="0.25">
      <c r="B21" s="3" t="s">
        <v>11</v>
      </c>
      <c r="C21" s="3"/>
      <c r="D21" s="21">
        <v>0.25</v>
      </c>
      <c r="E21" s="10">
        <f t="shared" ref="E21:E30" si="0">F21/$F$48</f>
        <v>7.0525840668020772</v>
      </c>
      <c r="F21" s="76">
        <f>F20*D21</f>
        <v>25000</v>
      </c>
    </row>
    <row r="22" spans="2:9" x14ac:dyDescent="0.25">
      <c r="B22" s="3" t="s">
        <v>16</v>
      </c>
      <c r="C22" s="3"/>
      <c r="D22" s="17"/>
      <c r="E22" s="10">
        <f t="shared" si="0"/>
        <v>5.6420672534416614</v>
      </c>
      <c r="F22" s="18">
        <v>20000</v>
      </c>
    </row>
    <row r="23" spans="2:9" x14ac:dyDescent="0.25">
      <c r="B23" s="4" t="s">
        <v>4</v>
      </c>
      <c r="C23" s="4"/>
      <c r="D23" s="4"/>
      <c r="E23" s="10">
        <f t="shared" si="0"/>
        <v>2.2568269013766646</v>
      </c>
      <c r="F23" s="19">
        <v>8000</v>
      </c>
      <c r="I23" s="14"/>
    </row>
    <row r="24" spans="2:9" x14ac:dyDescent="0.25">
      <c r="B24" s="4" t="s">
        <v>5</v>
      </c>
      <c r="C24" s="4"/>
      <c r="D24" s="4"/>
      <c r="E24" s="10">
        <f t="shared" si="0"/>
        <v>0.56420672534416616</v>
      </c>
      <c r="F24" s="19">
        <v>2000</v>
      </c>
    </row>
    <row r="25" spans="2:9" ht="3" customHeight="1" x14ac:dyDescent="0.25">
      <c r="E25" s="1">
        <f t="shared" si="0"/>
        <v>0</v>
      </c>
      <c r="F25" s="20"/>
    </row>
    <row r="26" spans="2:9" x14ac:dyDescent="0.25">
      <c r="B26" s="3" t="s">
        <v>1</v>
      </c>
      <c r="C26" s="3"/>
      <c r="D26" s="3"/>
      <c r="E26" s="10">
        <f t="shared" si="0"/>
        <v>1.4105168133604153</v>
      </c>
      <c r="F26" s="18">
        <v>5000</v>
      </c>
    </row>
    <row r="27" spans="2:9" x14ac:dyDescent="0.25">
      <c r="B27" s="4" t="s">
        <v>6</v>
      </c>
      <c r="C27" s="4"/>
      <c r="D27" s="4"/>
      <c r="E27" s="10">
        <f t="shared" si="0"/>
        <v>0.56420672534416616</v>
      </c>
      <c r="F27" s="19">
        <v>2000</v>
      </c>
      <c r="I27" s="14"/>
    </row>
    <row r="28" spans="2:9" x14ac:dyDescent="0.25">
      <c r="B28" s="4" t="s">
        <v>3</v>
      </c>
      <c r="C28" s="4"/>
      <c r="D28" s="4"/>
      <c r="E28" s="10">
        <f t="shared" si="0"/>
        <v>1.6926201760324984</v>
      </c>
      <c r="F28" s="19">
        <v>6000</v>
      </c>
      <c r="I28" s="14"/>
    </row>
    <row r="29" spans="2:9" ht="3" customHeight="1" x14ac:dyDescent="0.25">
      <c r="E29" s="1">
        <f t="shared" si="0"/>
        <v>0</v>
      </c>
      <c r="F29" s="20"/>
    </row>
    <row r="30" spans="2:9" x14ac:dyDescent="0.25">
      <c r="B30" s="3" t="s">
        <v>2</v>
      </c>
      <c r="C30" s="3"/>
      <c r="D30" s="3"/>
      <c r="E30" s="10">
        <f t="shared" si="0"/>
        <v>0.84631008801624918</v>
      </c>
      <c r="F30" s="18">
        <v>3000</v>
      </c>
    </row>
    <row r="31" spans="2:9" ht="3.75" customHeight="1" x14ac:dyDescent="0.25">
      <c r="E31" s="9"/>
      <c r="F31" s="9"/>
    </row>
    <row r="32" spans="2:9" x14ac:dyDescent="0.25">
      <c r="B32" s="6" t="s">
        <v>23</v>
      </c>
      <c r="C32" s="6"/>
      <c r="D32" s="6"/>
      <c r="E32" s="11">
        <f>SUM(E20:E30)</f>
        <v>48.239675016926199</v>
      </c>
      <c r="F32" s="57">
        <f>SUM(F20:F30)</f>
        <v>171000</v>
      </c>
    </row>
    <row r="33" spans="2:6" x14ac:dyDescent="0.25">
      <c r="B33" s="7"/>
      <c r="C33" s="7"/>
      <c r="D33" s="7"/>
      <c r="E33" s="29"/>
      <c r="F33" s="30"/>
    </row>
    <row r="34" spans="2:6" x14ac:dyDescent="0.25">
      <c r="B34" s="33" t="s">
        <v>32</v>
      </c>
      <c r="C34" s="37"/>
      <c r="D34" s="32"/>
      <c r="E34" s="33"/>
      <c r="F34" s="36" t="s">
        <v>40</v>
      </c>
    </row>
    <row r="35" spans="2:6" ht="3" customHeight="1" x14ac:dyDescent="0.25">
      <c r="F35" s="35"/>
    </row>
    <row r="36" spans="2:6" x14ac:dyDescent="0.25">
      <c r="B36" s="3" t="s">
        <v>24</v>
      </c>
      <c r="C36" s="3"/>
      <c r="D36" s="3"/>
      <c r="E36" s="3"/>
      <c r="F36" s="58">
        <v>365</v>
      </c>
    </row>
    <row r="37" spans="2:6" x14ac:dyDescent="0.25">
      <c r="B37" s="3" t="s">
        <v>25</v>
      </c>
      <c r="C37" s="3"/>
      <c r="D37" s="3"/>
      <c r="E37" s="3"/>
      <c r="F37" s="58">
        <v>104</v>
      </c>
    </row>
    <row r="38" spans="2:6" x14ac:dyDescent="0.25">
      <c r="B38" s="3" t="s">
        <v>26</v>
      </c>
      <c r="C38" s="3"/>
      <c r="D38" s="3"/>
      <c r="E38" s="3"/>
      <c r="F38" s="58">
        <v>10</v>
      </c>
    </row>
    <row r="39" spans="2:6" x14ac:dyDescent="0.25">
      <c r="B39" s="3" t="s">
        <v>27</v>
      </c>
      <c r="C39" s="3"/>
      <c r="D39" s="3"/>
      <c r="E39" s="3"/>
      <c r="F39" s="58">
        <v>25</v>
      </c>
    </row>
    <row r="40" spans="2:6" x14ac:dyDescent="0.25">
      <c r="B40" s="48" t="s">
        <v>28</v>
      </c>
      <c r="C40" s="48"/>
      <c r="D40" s="48"/>
      <c r="E40" s="48"/>
      <c r="F40" s="59">
        <v>15</v>
      </c>
    </row>
    <row r="41" spans="2:6" x14ac:dyDescent="0.25">
      <c r="B41" s="6" t="s">
        <v>29</v>
      </c>
      <c r="C41" s="6"/>
      <c r="D41" s="6"/>
      <c r="E41" s="11"/>
      <c r="F41" s="60">
        <f>F36-F37-F38-F39-F40</f>
        <v>211</v>
      </c>
    </row>
    <row r="42" spans="2:6" x14ac:dyDescent="0.25">
      <c r="F42" s="35"/>
    </row>
    <row r="43" spans="2:6" x14ac:dyDescent="0.25">
      <c r="B43" s="3" t="s">
        <v>30</v>
      </c>
      <c r="C43" s="3"/>
      <c r="D43" s="3"/>
      <c r="E43" s="47">
        <v>8</v>
      </c>
      <c r="F43" s="61">
        <f>F41*E43</f>
        <v>1688</v>
      </c>
    </row>
    <row r="44" spans="2:6" x14ac:dyDescent="0.25">
      <c r="B44" s="48" t="s">
        <v>79</v>
      </c>
      <c r="C44" s="48"/>
      <c r="D44" s="49">
        <v>0.3</v>
      </c>
      <c r="E44" s="48"/>
      <c r="F44" s="62">
        <f>F43*(D44)</f>
        <v>506.4</v>
      </c>
    </row>
    <row r="45" spans="2:6" x14ac:dyDescent="0.25">
      <c r="B45" s="6" t="s">
        <v>83</v>
      </c>
      <c r="C45" s="6"/>
      <c r="D45" s="6"/>
      <c r="E45" s="11"/>
      <c r="F45" s="63">
        <f>F43-F44</f>
        <v>1181.5999999999999</v>
      </c>
    </row>
    <row r="46" spans="2:6" x14ac:dyDescent="0.25">
      <c r="F46" s="35"/>
    </row>
    <row r="47" spans="2:6" x14ac:dyDescent="0.25">
      <c r="B47" s="50" t="s">
        <v>31</v>
      </c>
      <c r="C47" s="51"/>
      <c r="D47" s="52"/>
      <c r="E47" s="52"/>
      <c r="F47" s="53">
        <v>3</v>
      </c>
    </row>
    <row r="48" spans="2:6" x14ac:dyDescent="0.25">
      <c r="B48" s="6" t="s">
        <v>41</v>
      </c>
      <c r="C48" s="6"/>
      <c r="D48" s="6"/>
      <c r="E48" s="11"/>
      <c r="F48" s="63">
        <f>F45*F47</f>
        <v>3544.7999999999997</v>
      </c>
    </row>
    <row r="49" spans="2:9" x14ac:dyDescent="0.25">
      <c r="B49" s="7"/>
      <c r="C49" s="7"/>
      <c r="D49" s="7"/>
      <c r="E49" s="29"/>
      <c r="F49" s="30"/>
    </row>
    <row r="50" spans="2:9" x14ac:dyDescent="0.25">
      <c r="B50" s="7"/>
      <c r="C50" s="7"/>
      <c r="D50" s="7"/>
      <c r="E50" s="29"/>
      <c r="F50" s="30"/>
    </row>
    <row r="51" spans="2:9" x14ac:dyDescent="0.25">
      <c r="B51" s="23" t="s">
        <v>50</v>
      </c>
      <c r="C51" s="22"/>
      <c r="D51" s="28"/>
      <c r="E51" s="42">
        <f>E32</f>
        <v>48.239675016926199</v>
      </c>
      <c r="I51" s="14" t="s">
        <v>43</v>
      </c>
    </row>
    <row r="52" spans="2:9" ht="3" customHeight="1" x14ac:dyDescent="0.25">
      <c r="E52" s="35"/>
    </row>
    <row r="53" spans="2:9" x14ac:dyDescent="0.25">
      <c r="B53" s="1" t="s">
        <v>39</v>
      </c>
      <c r="E53" s="35"/>
      <c r="I53" s="1" t="s">
        <v>19</v>
      </c>
    </row>
    <row r="54" spans="2:9" x14ac:dyDescent="0.25">
      <c r="C54" s="5" t="s">
        <v>35</v>
      </c>
      <c r="D54" s="34">
        <v>0.05</v>
      </c>
      <c r="E54" s="41">
        <f>E51*D54</f>
        <v>2.4119837508463102</v>
      </c>
      <c r="I54" s="1" t="s">
        <v>44</v>
      </c>
    </row>
    <row r="55" spans="2:9" x14ac:dyDescent="0.25">
      <c r="B55" s="3"/>
      <c r="C55" s="3" t="s">
        <v>34</v>
      </c>
      <c r="D55" s="17">
        <f>E55/E51</f>
        <v>0.10364912280701755</v>
      </c>
      <c r="E55" s="44">
        <v>5</v>
      </c>
      <c r="I55" s="1" t="s">
        <v>45</v>
      </c>
    </row>
    <row r="56" spans="2:9" ht="3" customHeight="1" x14ac:dyDescent="0.25">
      <c r="F56" s="35"/>
    </row>
    <row r="57" spans="2:9" x14ac:dyDescent="0.25">
      <c r="B57" s="6" t="s">
        <v>33</v>
      </c>
      <c r="C57" s="6"/>
      <c r="D57" s="8"/>
      <c r="E57" s="45">
        <f>IF(E55&gt;E54,E55+E51,E51+E54)</f>
        <v>53.239675016926199</v>
      </c>
      <c r="F57" s="39"/>
      <c r="I57" s="64" t="s">
        <v>46</v>
      </c>
    </row>
    <row r="58" spans="2:9" ht="3" customHeight="1" x14ac:dyDescent="0.25">
      <c r="E58" s="35"/>
    </row>
    <row r="59" spans="2:9" ht="14.25" customHeight="1" x14ac:dyDescent="0.25">
      <c r="B59" s="3" t="s">
        <v>36</v>
      </c>
      <c r="C59" s="3"/>
      <c r="D59" s="46">
        <v>0.19</v>
      </c>
      <c r="E59" s="44">
        <f>E57*D59</f>
        <v>10.115538253215979</v>
      </c>
      <c r="F59" s="7"/>
      <c r="I59" s="64" t="s">
        <v>47</v>
      </c>
    </row>
    <row r="60" spans="2:9" ht="3" customHeight="1" x14ac:dyDescent="0.25">
      <c r="F60" s="35"/>
    </row>
    <row r="61" spans="2:9" x14ac:dyDescent="0.25">
      <c r="B61" s="54" t="s">
        <v>37</v>
      </c>
      <c r="C61" s="24"/>
      <c r="D61" s="24"/>
      <c r="E61" s="25">
        <f>E57+E59</f>
        <v>63.35521327014218</v>
      </c>
      <c r="F61" s="7"/>
      <c r="I61" s="65" t="s">
        <v>48</v>
      </c>
    </row>
    <row r="62" spans="2:9" ht="3" customHeight="1" x14ac:dyDescent="0.25">
      <c r="B62" s="5"/>
      <c r="C62" s="5"/>
      <c r="D62" s="40"/>
      <c r="E62" s="38"/>
      <c r="F62" s="5"/>
    </row>
    <row r="63" spans="2:9" x14ac:dyDescent="0.25">
      <c r="B63" s="5" t="s">
        <v>80</v>
      </c>
      <c r="C63" s="5"/>
      <c r="D63" s="40"/>
      <c r="E63" s="41">
        <f>IF(E55&gt;E54,E55*F48,E54*F48)</f>
        <v>17724</v>
      </c>
      <c r="F63" s="5"/>
      <c r="I63" s="65" t="s">
        <v>49</v>
      </c>
    </row>
    <row r="64" spans="2:9" x14ac:dyDescent="0.25">
      <c r="B64" s="5"/>
      <c r="C64" s="5"/>
      <c r="D64" s="40"/>
      <c r="E64" s="38"/>
      <c r="F64" s="5"/>
    </row>
    <row r="65" spans="2:12" x14ac:dyDescent="0.25">
      <c r="B65" s="12" t="s">
        <v>15</v>
      </c>
      <c r="C65" s="5"/>
      <c r="D65" s="40"/>
      <c r="E65" s="38"/>
      <c r="F65" s="5"/>
    </row>
    <row r="66" spans="2:12" x14ac:dyDescent="0.25">
      <c r="B66" s="12" t="s">
        <v>18</v>
      </c>
      <c r="F66" s="5"/>
      <c r="I66" s="14"/>
    </row>
    <row r="67" spans="2:12" x14ac:dyDescent="0.25">
      <c r="B67" s="5"/>
      <c r="C67" s="5"/>
      <c r="D67" s="40"/>
      <c r="E67" s="38"/>
      <c r="F67" s="5"/>
    </row>
    <row r="68" spans="2:12" x14ac:dyDescent="0.25">
      <c r="B68" s="7"/>
      <c r="C68" s="7"/>
      <c r="D68" s="55"/>
      <c r="E68" s="56"/>
      <c r="F68" s="5"/>
    </row>
    <row r="69" spans="2:12" x14ac:dyDescent="0.25">
      <c r="D69" s="5"/>
      <c r="E69" s="5"/>
      <c r="F69" s="5"/>
    </row>
    <row r="71" spans="2:12" ht="15" x14ac:dyDescent="0.25">
      <c r="B71" s="15" t="s">
        <v>12</v>
      </c>
      <c r="C71" s="15"/>
    </row>
    <row r="72" spans="2:12" ht="3" customHeight="1" x14ac:dyDescent="0.25">
      <c r="B72" s="15"/>
      <c r="C72" s="15"/>
    </row>
    <row r="73" spans="2:12" x14ac:dyDescent="0.25">
      <c r="B73" s="1" t="s">
        <v>14</v>
      </c>
      <c r="H73" s="26" t="s">
        <v>13</v>
      </c>
      <c r="L73" s="16"/>
    </row>
    <row r="74" spans="2:12" x14ac:dyDescent="0.25">
      <c r="B74" s="1" t="s">
        <v>20</v>
      </c>
      <c r="L74" s="27" t="s">
        <v>21</v>
      </c>
    </row>
  </sheetData>
  <phoneticPr fontId="3" type="noConversion"/>
  <hyperlinks>
    <hyperlink ref="H73" r:id="rId1" xr:uid="{00000000-0004-0000-0100-000000000000}"/>
    <hyperlink ref="L74" r:id="rId2" xr:uid="{00000000-0004-0000-0100-000001000000}"/>
    <hyperlink ref="D13" location="'Preiskalkulation Handwerk'!A1" display="Link" xr:uid="{00000000-0004-0000-0100-000002000000}"/>
  </hyperlinks>
  <pageMargins left="0.78740157480314965" right="0.78740157480314965" top="1.1023622047244095" bottom="0.98425196850393704" header="0.35433070866141736" footer="0.51181102362204722"/>
  <pageSetup paperSize="9" scale="89" orientation="portrait" r:id="rId3"/>
  <drawing r:id="rId4"/>
  <legacyDrawing r:id="rId5"/>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95"/>
  <sheetViews>
    <sheetView zoomScale="90" zoomScaleNormal="90" workbookViewId="0"/>
  </sheetViews>
  <sheetFormatPr baseColWidth="10" defaultColWidth="11.44140625" defaultRowHeight="13.2" x14ac:dyDescent="0.25"/>
  <cols>
    <col min="1" max="1" width="1.88671875" style="1" customWidth="1"/>
    <col min="2" max="2" width="1.6640625" style="1" customWidth="1"/>
    <col min="3" max="3" width="55.88671875" style="1" customWidth="1"/>
    <col min="4" max="4" width="7.88671875" style="1" customWidth="1"/>
    <col min="5" max="5" width="16.6640625" style="1" customWidth="1"/>
    <col min="6" max="6" width="12.88671875" style="1" bestFit="1" customWidth="1"/>
    <col min="7" max="7" width="2.5546875" style="1" customWidth="1"/>
    <col min="8" max="8" width="6" style="1" customWidth="1"/>
    <col min="9" max="10" width="11.44140625" style="1"/>
    <col min="11" max="11" width="10" style="1" customWidth="1"/>
    <col min="12" max="12" width="13" style="1" customWidth="1"/>
    <col min="13" max="13" width="7" style="1" customWidth="1"/>
    <col min="14" max="16384" width="11.44140625" style="1"/>
  </cols>
  <sheetData>
    <row r="2" spans="2:7" ht="20.399999999999999" x14ac:dyDescent="0.35">
      <c r="B2" s="2" t="s">
        <v>58</v>
      </c>
      <c r="C2" s="2"/>
    </row>
    <row r="6" spans="2:7" x14ac:dyDescent="0.25">
      <c r="B6" s="1" t="s">
        <v>68</v>
      </c>
    </row>
    <row r="7" spans="2:7" x14ac:dyDescent="0.25">
      <c r="B7" s="1" t="s">
        <v>69</v>
      </c>
    </row>
    <row r="8" spans="2:7" x14ac:dyDescent="0.25">
      <c r="B8" s="1" t="s">
        <v>70</v>
      </c>
    </row>
    <row r="9" spans="2:7" x14ac:dyDescent="0.25">
      <c r="B9" s="1" t="s">
        <v>71</v>
      </c>
    </row>
    <row r="10" spans="2:7" x14ac:dyDescent="0.25">
      <c r="B10" s="1" t="s">
        <v>72</v>
      </c>
    </row>
    <row r="11" spans="2:7" x14ac:dyDescent="0.25">
      <c r="B11" s="1" t="s">
        <v>73</v>
      </c>
    </row>
    <row r="13" spans="2:7" x14ac:dyDescent="0.25">
      <c r="B13" s="13" t="s">
        <v>17</v>
      </c>
      <c r="C13" s="13"/>
      <c r="D13" s="43"/>
      <c r="E13" s="43"/>
    </row>
    <row r="16" spans="2:7" x14ac:dyDescent="0.25">
      <c r="B16" s="23" t="s">
        <v>23</v>
      </c>
      <c r="C16" s="22"/>
      <c r="D16" s="28" t="s">
        <v>10</v>
      </c>
      <c r="E16" s="23" t="s">
        <v>22</v>
      </c>
      <c r="F16" s="23" t="s">
        <v>9</v>
      </c>
      <c r="G16" s="14"/>
    </row>
    <row r="17" spans="2:6" ht="3" customHeight="1" x14ac:dyDescent="0.25"/>
    <row r="18" spans="2:6" x14ac:dyDescent="0.25">
      <c r="B18" s="3" t="s">
        <v>81</v>
      </c>
      <c r="C18" s="3"/>
      <c r="D18" s="3"/>
      <c r="E18" s="10">
        <f>F18/$F$47</f>
        <v>27.646129541864138</v>
      </c>
      <c r="F18" s="18">
        <v>35000</v>
      </c>
    </row>
    <row r="19" spans="2:6" x14ac:dyDescent="0.25">
      <c r="B19" s="3" t="s">
        <v>11</v>
      </c>
      <c r="C19" s="3"/>
      <c r="D19" s="21">
        <v>0.25</v>
      </c>
      <c r="E19" s="10">
        <f t="shared" ref="E19:E28" si="0">F19/$F$47</f>
        <v>6.9115323854660344</v>
      </c>
      <c r="F19" s="76">
        <f>F18*D19</f>
        <v>8750</v>
      </c>
    </row>
    <row r="20" spans="2:6" x14ac:dyDescent="0.25">
      <c r="B20" s="3" t="s">
        <v>16</v>
      </c>
      <c r="C20" s="3"/>
      <c r="D20" s="17"/>
      <c r="E20" s="10">
        <f t="shared" si="0"/>
        <v>7.8988941548183256</v>
      </c>
      <c r="F20" s="18">
        <v>10000</v>
      </c>
    </row>
    <row r="21" spans="2:6" x14ac:dyDescent="0.25">
      <c r="B21" s="4" t="s">
        <v>4</v>
      </c>
      <c r="C21" s="4"/>
      <c r="D21" s="4"/>
      <c r="E21" s="10">
        <f t="shared" si="0"/>
        <v>1.9747235387045814</v>
      </c>
      <c r="F21" s="19">
        <v>2500</v>
      </c>
    </row>
    <row r="22" spans="2:6" x14ac:dyDescent="0.25">
      <c r="B22" s="4" t="s">
        <v>5</v>
      </c>
      <c r="C22" s="4"/>
      <c r="D22" s="4"/>
      <c r="E22" s="10">
        <f t="shared" si="0"/>
        <v>0.39494470774091628</v>
      </c>
      <c r="F22" s="19">
        <v>500</v>
      </c>
    </row>
    <row r="23" spans="2:6" ht="3" customHeight="1" x14ac:dyDescent="0.25">
      <c r="E23" s="1">
        <f t="shared" si="0"/>
        <v>0</v>
      </c>
      <c r="F23" s="20"/>
    </row>
    <row r="24" spans="2:6" x14ac:dyDescent="0.25">
      <c r="B24" s="3" t="s">
        <v>1</v>
      </c>
      <c r="C24" s="3"/>
      <c r="D24" s="3"/>
      <c r="E24" s="10">
        <f t="shared" si="0"/>
        <v>3.1595576619273302</v>
      </c>
      <c r="F24" s="18">
        <v>4000</v>
      </c>
    </row>
    <row r="25" spans="2:6" x14ac:dyDescent="0.25">
      <c r="B25" s="4" t="s">
        <v>6</v>
      </c>
      <c r="C25" s="4"/>
      <c r="D25" s="4"/>
      <c r="E25" s="10">
        <f t="shared" si="0"/>
        <v>1.5797788309636651</v>
      </c>
      <c r="F25" s="19">
        <v>2000</v>
      </c>
    </row>
    <row r="26" spans="2:6" x14ac:dyDescent="0.25">
      <c r="B26" s="4" t="s">
        <v>3</v>
      </c>
      <c r="C26" s="4"/>
      <c r="D26" s="4"/>
      <c r="E26" s="10">
        <f t="shared" si="0"/>
        <v>4.7393364928909953</v>
      </c>
      <c r="F26" s="19">
        <v>6000</v>
      </c>
    </row>
    <row r="27" spans="2:6" ht="3" customHeight="1" x14ac:dyDescent="0.25">
      <c r="E27" s="1">
        <f t="shared" si="0"/>
        <v>0</v>
      </c>
      <c r="F27" s="20"/>
    </row>
    <row r="28" spans="2:6" x14ac:dyDescent="0.25">
      <c r="B28" s="3" t="s">
        <v>2</v>
      </c>
      <c r="C28" s="3"/>
      <c r="D28" s="3"/>
      <c r="E28" s="10">
        <f t="shared" si="0"/>
        <v>2.3696682464454977</v>
      </c>
      <c r="F28" s="18">
        <v>3000</v>
      </c>
    </row>
    <row r="29" spans="2:6" ht="3.75" customHeight="1" x14ac:dyDescent="0.25">
      <c r="E29" s="9"/>
      <c r="F29" s="9"/>
    </row>
    <row r="30" spans="2:6" x14ac:dyDescent="0.25">
      <c r="B30" s="23" t="s">
        <v>57</v>
      </c>
      <c r="C30" s="22"/>
      <c r="D30" s="22"/>
      <c r="E30" s="66">
        <f>SUM(E18:E28)</f>
        <v>56.674565560821492</v>
      </c>
      <c r="F30" s="67">
        <f>SUM(F18:F28)</f>
        <v>71750</v>
      </c>
    </row>
    <row r="31" spans="2:6" x14ac:dyDescent="0.25">
      <c r="B31" s="7"/>
      <c r="C31" s="7"/>
      <c r="D31" s="7"/>
      <c r="E31" s="29"/>
      <c r="F31" s="30"/>
    </row>
    <row r="32" spans="2:6" x14ac:dyDescent="0.25">
      <c r="B32" s="7"/>
      <c r="C32" s="7"/>
      <c r="D32" s="7"/>
      <c r="E32" s="29"/>
      <c r="F32" s="30"/>
    </row>
    <row r="33" spans="2:6" x14ac:dyDescent="0.25">
      <c r="B33" s="33" t="s">
        <v>32</v>
      </c>
      <c r="C33" s="37"/>
      <c r="D33" s="32"/>
      <c r="E33" s="33"/>
      <c r="F33" s="36" t="s">
        <v>40</v>
      </c>
    </row>
    <row r="34" spans="2:6" ht="3" customHeight="1" x14ac:dyDescent="0.25">
      <c r="F34" s="35"/>
    </row>
    <row r="35" spans="2:6" x14ac:dyDescent="0.25">
      <c r="B35" s="3" t="s">
        <v>24</v>
      </c>
      <c r="C35" s="3"/>
      <c r="D35" s="3"/>
      <c r="E35" s="3"/>
      <c r="F35" s="58">
        <v>365</v>
      </c>
    </row>
    <row r="36" spans="2:6" x14ac:dyDescent="0.25">
      <c r="B36" s="3" t="s">
        <v>25</v>
      </c>
      <c r="C36" s="3"/>
      <c r="D36" s="3"/>
      <c r="E36" s="3"/>
      <c r="F36" s="58">
        <v>104</v>
      </c>
    </row>
    <row r="37" spans="2:6" x14ac:dyDescent="0.25">
      <c r="B37" s="3" t="s">
        <v>26</v>
      </c>
      <c r="C37" s="3"/>
      <c r="D37" s="3"/>
      <c r="E37" s="3"/>
      <c r="F37" s="58">
        <v>10</v>
      </c>
    </row>
    <row r="38" spans="2:6" x14ac:dyDescent="0.25">
      <c r="B38" s="3" t="s">
        <v>27</v>
      </c>
      <c r="C38" s="3"/>
      <c r="D38" s="3"/>
      <c r="E38" s="3"/>
      <c r="F38" s="58">
        <v>25</v>
      </c>
    </row>
    <row r="39" spans="2:6" x14ac:dyDescent="0.25">
      <c r="B39" s="48" t="s">
        <v>28</v>
      </c>
      <c r="C39" s="48"/>
      <c r="D39" s="48"/>
      <c r="E39" s="48"/>
      <c r="F39" s="59">
        <v>15</v>
      </c>
    </row>
    <row r="40" spans="2:6" x14ac:dyDescent="0.25">
      <c r="B40" s="6" t="s">
        <v>29</v>
      </c>
      <c r="C40" s="6"/>
      <c r="D40" s="6"/>
      <c r="E40" s="11"/>
      <c r="F40" s="60">
        <f>F35-F36-F37-F38-F39</f>
        <v>211</v>
      </c>
    </row>
    <row r="41" spans="2:6" x14ac:dyDescent="0.25">
      <c r="F41" s="35"/>
    </row>
    <row r="42" spans="2:6" x14ac:dyDescent="0.25">
      <c r="B42" s="3" t="s">
        <v>30</v>
      </c>
      <c r="C42" s="3"/>
      <c r="D42" s="3"/>
      <c r="E42" s="47">
        <v>8</v>
      </c>
      <c r="F42" s="61">
        <f>F40*E42</f>
        <v>1688</v>
      </c>
    </row>
    <row r="43" spans="2:6" x14ac:dyDescent="0.25">
      <c r="B43" s="48" t="s">
        <v>84</v>
      </c>
      <c r="C43" s="48"/>
      <c r="D43" s="49">
        <v>0.25</v>
      </c>
      <c r="E43" s="48"/>
      <c r="F43" s="62">
        <f>F42*(D43)</f>
        <v>422</v>
      </c>
    </row>
    <row r="44" spans="2:6" x14ac:dyDescent="0.25">
      <c r="B44" s="6" t="s">
        <v>83</v>
      </c>
      <c r="C44" s="6"/>
      <c r="D44" s="6"/>
      <c r="E44" s="11"/>
      <c r="F44" s="63">
        <f>F42-F43</f>
        <v>1266</v>
      </c>
    </row>
    <row r="45" spans="2:6" x14ac:dyDescent="0.25">
      <c r="F45" s="35"/>
    </row>
    <row r="46" spans="2:6" x14ac:dyDescent="0.25">
      <c r="B46" s="50" t="s">
        <v>31</v>
      </c>
      <c r="C46" s="51"/>
      <c r="D46" s="52"/>
      <c r="E46" s="52"/>
      <c r="F46" s="53">
        <v>1</v>
      </c>
    </row>
    <row r="47" spans="2:6" x14ac:dyDescent="0.25">
      <c r="B47" s="23" t="s">
        <v>41</v>
      </c>
      <c r="C47" s="22"/>
      <c r="D47" s="22"/>
      <c r="E47" s="66"/>
      <c r="F47" s="68">
        <f>F44*F46</f>
        <v>1266</v>
      </c>
    </row>
    <row r="48" spans="2:6" x14ac:dyDescent="0.25">
      <c r="B48" s="7"/>
      <c r="C48" s="7"/>
      <c r="D48" s="7"/>
      <c r="E48" s="29"/>
      <c r="F48" s="30"/>
    </row>
    <row r="49" spans="2:9" ht="13.8" thickBot="1" x14ac:dyDescent="0.3">
      <c r="B49" s="7"/>
      <c r="C49" s="7"/>
      <c r="D49" s="7"/>
      <c r="E49" s="29"/>
      <c r="F49" s="30"/>
    </row>
    <row r="50" spans="2:9" ht="13.8" thickBot="1" x14ac:dyDescent="0.3">
      <c r="B50" s="72" t="s">
        <v>82</v>
      </c>
      <c r="C50" s="73"/>
      <c r="D50" s="74"/>
      <c r="E50" s="75">
        <f>E30</f>
        <v>56.674565560821492</v>
      </c>
    </row>
    <row r="51" spans="2:9" x14ac:dyDescent="0.25">
      <c r="E51" s="35"/>
    </row>
    <row r="52" spans="2:9" x14ac:dyDescent="0.25">
      <c r="B52" s="14" t="s">
        <v>85</v>
      </c>
      <c r="E52" s="35"/>
    </row>
    <row r="53" spans="2:9" x14ac:dyDescent="0.25">
      <c r="B53" s="23" t="s">
        <v>76</v>
      </c>
      <c r="C53" s="22"/>
      <c r="D53" s="28"/>
      <c r="E53" s="23"/>
      <c r="F53" s="69"/>
      <c r="G53" s="14"/>
      <c r="I53" s="14"/>
    </row>
    <row r="54" spans="2:9" ht="3" customHeight="1" x14ac:dyDescent="0.25">
      <c r="E54" s="35"/>
    </row>
    <row r="55" spans="2:9" x14ac:dyDescent="0.25">
      <c r="B55" s="1" t="s">
        <v>59</v>
      </c>
      <c r="D55" s="78">
        <v>25</v>
      </c>
      <c r="E55" s="35"/>
    </row>
    <row r="56" spans="2:9" x14ac:dyDescent="0.25">
      <c r="B56" s="1" t="s">
        <v>60</v>
      </c>
      <c r="E56" s="79">
        <f>D55*E50</f>
        <v>1416.8641390205373</v>
      </c>
    </row>
    <row r="57" spans="2:9" ht="4.5" customHeight="1" x14ac:dyDescent="0.25">
      <c r="E57" s="77"/>
    </row>
    <row r="58" spans="2:9" x14ac:dyDescent="0.25">
      <c r="B58" s="1" t="s">
        <v>0</v>
      </c>
      <c r="E58" s="80">
        <v>500</v>
      </c>
    </row>
    <row r="59" spans="2:9" x14ac:dyDescent="0.25">
      <c r="B59" s="1" t="s">
        <v>61</v>
      </c>
      <c r="D59" s="81">
        <v>0.15</v>
      </c>
      <c r="E59" s="79">
        <f>E58*D59</f>
        <v>75</v>
      </c>
    </row>
    <row r="60" spans="2:9" ht="3.75" customHeight="1" x14ac:dyDescent="0.25">
      <c r="D60" s="31"/>
      <c r="E60" s="77"/>
    </row>
    <row r="61" spans="2:9" x14ac:dyDescent="0.25">
      <c r="B61" s="23" t="s">
        <v>63</v>
      </c>
      <c r="C61" s="22"/>
      <c r="D61" s="28"/>
      <c r="E61" s="67">
        <f>SUM(E56:E59)</f>
        <v>1991.8641390205373</v>
      </c>
      <c r="F61" s="69"/>
      <c r="G61" s="14"/>
    </row>
    <row r="62" spans="2:9" s="43" customFormat="1" x14ac:dyDescent="0.25">
      <c r="B62" s="69"/>
      <c r="C62" s="70"/>
      <c r="D62" s="71"/>
      <c r="E62" s="82"/>
      <c r="F62" s="69"/>
      <c r="G62" s="69"/>
    </row>
    <row r="63" spans="2:9" x14ac:dyDescent="0.25">
      <c r="D63" s="31"/>
      <c r="E63" s="77"/>
    </row>
    <row r="64" spans="2:9" x14ac:dyDescent="0.25">
      <c r="B64" s="23" t="s">
        <v>66</v>
      </c>
      <c r="C64" s="22"/>
      <c r="D64" s="28"/>
      <c r="E64" s="23"/>
      <c r="F64" s="69"/>
      <c r="G64" s="14"/>
    </row>
    <row r="65" spans="2:9" ht="3.75" customHeight="1" x14ac:dyDescent="0.25">
      <c r="D65" s="31"/>
      <c r="E65" s="77"/>
    </row>
    <row r="66" spans="2:9" x14ac:dyDescent="0.25">
      <c r="B66" s="1" t="s">
        <v>62</v>
      </c>
      <c r="D66" s="31"/>
      <c r="E66" s="77">
        <f>E61</f>
        <v>1991.8641390205373</v>
      </c>
      <c r="I66" s="14" t="s">
        <v>43</v>
      </c>
    </row>
    <row r="67" spans="2:9" ht="3.75" customHeight="1" x14ac:dyDescent="0.25">
      <c r="D67" s="31"/>
      <c r="E67" s="77"/>
    </row>
    <row r="68" spans="2:9" x14ac:dyDescent="0.25">
      <c r="B68" s="65" t="s">
        <v>74</v>
      </c>
      <c r="E68" s="35"/>
      <c r="I68" s="1" t="s">
        <v>19</v>
      </c>
    </row>
    <row r="69" spans="2:9" x14ac:dyDescent="0.25">
      <c r="C69" s="5" t="s">
        <v>64</v>
      </c>
      <c r="D69" s="34">
        <v>0.15</v>
      </c>
      <c r="E69" s="41">
        <f>E61*D69</f>
        <v>298.77962085308059</v>
      </c>
      <c r="I69" s="1" t="s">
        <v>44</v>
      </c>
    </row>
    <row r="70" spans="2:9" x14ac:dyDescent="0.25">
      <c r="B70" s="3"/>
      <c r="C70" s="3" t="s">
        <v>65</v>
      </c>
      <c r="D70" s="17">
        <f>E70/E50</f>
        <v>0</v>
      </c>
      <c r="E70" s="84"/>
      <c r="I70" s="1" t="s">
        <v>45</v>
      </c>
    </row>
    <row r="71" spans="2:9" ht="3" customHeight="1" x14ac:dyDescent="0.25">
      <c r="F71" s="35"/>
    </row>
    <row r="72" spans="2:9" x14ac:dyDescent="0.25">
      <c r="B72" s="6" t="s">
        <v>33</v>
      </c>
      <c r="C72" s="50"/>
      <c r="D72" s="50"/>
      <c r="E72" s="86">
        <f>IF(E70&gt;E69,E70+E61,E61+E69)</f>
        <v>2290.6437598736179</v>
      </c>
      <c r="F72" s="39"/>
      <c r="I72" s="64" t="s">
        <v>75</v>
      </c>
    </row>
    <row r="73" spans="2:9" ht="3.75" customHeight="1" x14ac:dyDescent="0.25">
      <c r="B73" s="7"/>
      <c r="C73" s="5"/>
      <c r="D73" s="5"/>
      <c r="E73" s="85"/>
      <c r="F73" s="39"/>
      <c r="I73" s="64"/>
    </row>
    <row r="74" spans="2:9" x14ac:dyDescent="0.25">
      <c r="B74" s="3" t="s">
        <v>7</v>
      </c>
      <c r="C74" s="83"/>
      <c r="D74" s="46">
        <v>0.1</v>
      </c>
      <c r="E74" s="87">
        <f>(E72/(1-D74))-E72</f>
        <v>254.51597331929088</v>
      </c>
      <c r="F74" s="39"/>
      <c r="I74" s="64" t="s">
        <v>47</v>
      </c>
    </row>
    <row r="75" spans="2:9" ht="3" customHeight="1" x14ac:dyDescent="0.25">
      <c r="E75" s="35"/>
    </row>
    <row r="76" spans="2:9" x14ac:dyDescent="0.25">
      <c r="B76" s="3" t="s">
        <v>8</v>
      </c>
      <c r="C76" s="3"/>
      <c r="D76" s="46">
        <v>0.02</v>
      </c>
      <c r="E76" s="87">
        <f>((E72+E74)/(1-D76))-(E72+E74)</f>
        <v>51.942035371283964</v>
      </c>
      <c r="F76" s="39"/>
      <c r="I76" s="65" t="s">
        <v>48</v>
      </c>
    </row>
    <row r="77" spans="2:9" ht="3" customHeight="1" x14ac:dyDescent="0.25">
      <c r="E77" s="35"/>
    </row>
    <row r="78" spans="2:9" x14ac:dyDescent="0.25">
      <c r="B78" s="6" t="s">
        <v>67</v>
      </c>
      <c r="C78" s="50"/>
      <c r="D78" s="50"/>
      <c r="E78" s="45">
        <f>E72+E74+E76</f>
        <v>2597.1017685641928</v>
      </c>
      <c r="I78" s="65"/>
    </row>
    <row r="79" spans="2:9" ht="4.5" customHeight="1" x14ac:dyDescent="0.25">
      <c r="E79" s="35"/>
    </row>
    <row r="80" spans="2:9" ht="14.25" customHeight="1" x14ac:dyDescent="0.25">
      <c r="B80" s="3" t="s">
        <v>36</v>
      </c>
      <c r="C80" s="3"/>
      <c r="D80" s="46">
        <v>0.19</v>
      </c>
      <c r="E80" s="44">
        <f>E78*D80</f>
        <v>493.44933602719664</v>
      </c>
      <c r="F80" s="7"/>
    </row>
    <row r="81" spans="2:12" ht="3" customHeight="1" x14ac:dyDescent="0.25">
      <c r="F81" s="35"/>
    </row>
    <row r="82" spans="2:12" x14ac:dyDescent="0.25">
      <c r="B82" s="54" t="s">
        <v>37</v>
      </c>
      <c r="C82" s="24"/>
      <c r="D82" s="24"/>
      <c r="E82" s="25">
        <f>E78+E80</f>
        <v>3090.5511045913895</v>
      </c>
      <c r="F82" s="7"/>
    </row>
    <row r="83" spans="2:12" ht="3" customHeight="1" x14ac:dyDescent="0.25">
      <c r="B83" s="5"/>
      <c r="C83" s="5"/>
      <c r="D83" s="40"/>
      <c r="E83" s="38"/>
      <c r="F83" s="5"/>
    </row>
    <row r="84" spans="2:12" x14ac:dyDescent="0.25">
      <c r="B84" s="5"/>
      <c r="C84" s="5"/>
      <c r="D84" s="40"/>
      <c r="E84" s="41"/>
      <c r="F84" s="5"/>
    </row>
    <row r="85" spans="2:12" x14ac:dyDescent="0.25">
      <c r="B85" s="5"/>
      <c r="C85" s="5"/>
      <c r="D85" s="40"/>
      <c r="E85" s="38"/>
      <c r="F85" s="5"/>
    </row>
    <row r="86" spans="2:12" x14ac:dyDescent="0.25">
      <c r="B86" s="12" t="s">
        <v>15</v>
      </c>
      <c r="C86" s="5"/>
      <c r="D86" s="40"/>
      <c r="E86" s="38"/>
      <c r="F86" s="5"/>
    </row>
    <row r="87" spans="2:12" x14ac:dyDescent="0.25">
      <c r="B87" s="12" t="s">
        <v>18</v>
      </c>
      <c r="F87" s="5"/>
      <c r="I87" s="14"/>
    </row>
    <row r="88" spans="2:12" x14ac:dyDescent="0.25">
      <c r="B88" s="5"/>
      <c r="C88" s="5"/>
      <c r="D88" s="40"/>
      <c r="E88" s="38"/>
      <c r="F88" s="5"/>
    </row>
    <row r="89" spans="2:12" x14ac:dyDescent="0.25">
      <c r="B89" s="7"/>
      <c r="C89" s="7"/>
      <c r="D89" s="55"/>
      <c r="E89" s="56"/>
      <c r="F89" s="5"/>
    </row>
    <row r="90" spans="2:12" x14ac:dyDescent="0.25">
      <c r="D90" s="5"/>
      <c r="E90" s="5"/>
      <c r="F90" s="5"/>
    </row>
    <row r="92" spans="2:12" ht="15" x14ac:dyDescent="0.25">
      <c r="B92" s="15" t="s">
        <v>12</v>
      </c>
      <c r="C92" s="15"/>
    </row>
    <row r="93" spans="2:12" ht="3" customHeight="1" x14ac:dyDescent="0.25">
      <c r="B93" s="15"/>
      <c r="C93" s="15"/>
    </row>
    <row r="94" spans="2:12" x14ac:dyDescent="0.25">
      <c r="B94" s="1" t="s">
        <v>14</v>
      </c>
      <c r="H94" s="26" t="s">
        <v>13</v>
      </c>
      <c r="L94" s="16"/>
    </row>
    <row r="95" spans="2:12" x14ac:dyDescent="0.25">
      <c r="B95" s="1" t="s">
        <v>20</v>
      </c>
      <c r="L95" s="27" t="s">
        <v>21</v>
      </c>
    </row>
  </sheetData>
  <hyperlinks>
    <hyperlink ref="H94" r:id="rId1" xr:uid="{00000000-0004-0000-0200-000000000000}"/>
    <hyperlink ref="L95" r:id="rId2" xr:uid="{00000000-0004-0000-0200-000001000000}"/>
  </hyperlinks>
  <pageMargins left="0.78740157480314965" right="0.78740157480314965" top="1.1023622047244095" bottom="0.98425196850393704" header="0.35433070866141736" footer="0.51181102362204722"/>
  <pageSetup paperSize="9" scale="73" orientation="portrait" r:id="rId3"/>
  <drawing r:id="rId4"/>
  <legacyDrawing r:id="rId5"/>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Unser Tipp</vt:lpstr>
      <vt:lpstr>Preiskalkulation Produkte</vt:lpstr>
      <vt:lpstr>Preiskalkulation Dienstleistung</vt:lpstr>
      <vt:lpstr>Preiskalkulation Handwerk</vt:lpstr>
      <vt:lpstr>'Preiskalkulation Dienstleistung'!Druckbereich</vt:lpstr>
      <vt:lpstr>'Preiskalkulation Handwerk'!Druckbereich</vt:lpstr>
      <vt:lpstr>'Preiskalkulation Produkte'!Druckbereich</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zur Preiskalkulation</dc:title>
  <dc:creator>Für-Gründer.de</dc:creator>
  <cp:lastModifiedBy>Jens Schleuniger</cp:lastModifiedBy>
  <cp:lastPrinted>2012-08-14T14:47:04Z</cp:lastPrinted>
  <dcterms:created xsi:type="dcterms:W3CDTF">2010-07-12T07:55:31Z</dcterms:created>
  <dcterms:modified xsi:type="dcterms:W3CDTF">2019-03-05T13:20:52Z</dcterms:modified>
</cp:coreProperties>
</file>